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'1.1.'!$A$2:$Q$57</definedName>
    <definedName name="_xlnm.Print_Area" localSheetId="1">'1.2.'!$B$2:$M$45</definedName>
    <definedName name="_xlnm.Print_Area" localSheetId="3">'1.4.'!$B$2:$Q$102</definedName>
    <definedName name="_xlnm.Print_Area" localSheetId="4">'1.5.'!$B$2:$M$83</definedName>
    <definedName name="_xlnm.Print_Area" localSheetId="5">'1.6.'!$B$2:$Q$93</definedName>
  </definedNames>
  <calcPr fullCalcOnLoad="1"/>
</workbook>
</file>

<file path=xl/sharedStrings.xml><?xml version="1.0" encoding="utf-8"?>
<sst xmlns="http://schemas.openxmlformats.org/spreadsheetml/2006/main" count="1104" uniqueCount="285">
  <si>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</si>
  <si>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</si>
  <si>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</si>
  <si>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</si>
  <si>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</si>
  <si>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</si>
  <si>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</si>
  <si>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</si>
  <si>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</si>
  <si>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</si>
  <si>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</si>
  <si>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</si>
  <si>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</si>
  <si>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</si>
  <si>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</si>
  <si>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</si>
  <si>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</si>
  <si>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</si>
  <si>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</si>
  <si>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</si>
  <si>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</si>
  <si>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</si>
  <si>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</si>
  <si>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</si>
  <si>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</si>
  <si>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</si>
  <si>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</si>
  <si>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</si>
  <si>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</si>
  <si>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</si>
  <si>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</si>
  <si>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</si>
  <si>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</si>
  <si>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</si>
  <si>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</si>
  <si>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</si>
  <si>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</si>
  <si>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</si>
  <si>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</si>
  <si>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</si>
  <si>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</si>
  <si>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</si>
  <si>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</si>
  <si>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</si>
  <si>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</si>
  <si>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</si>
  <si>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</si>
  <si>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</si>
  <si>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</si>
  <si>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</si>
  <si>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</si>
  <si>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</si>
  <si>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</si>
  <si>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</si>
  <si>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</si>
  <si>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</si>
  <si>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</si>
  <si>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</si>
  <si>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</si>
  <si>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</si>
  <si>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</si>
  <si>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</si>
  <si>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</si>
  <si>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</si>
  <si>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</si>
  <si>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</si>
  <si>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</si>
  <si>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</si>
  <si>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</si>
  <si>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</si>
  <si>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</si>
  <si>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</si>
  <si>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</si>
  <si>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</si>
  <si>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</si>
  <si>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</si>
  <si>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</si>
  <si>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</si>
  <si>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</si>
  <si>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</si>
  <si>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</si>
  <si>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</si>
  <si>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</si>
  <si>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</si>
  <si>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</si>
  <si>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</si>
  <si>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</si>
  <si>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</si>
  <si>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</si>
  <si>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</si>
  <si>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</si>
  <si>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</si>
  <si>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</si>
  <si>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</si>
  <si>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</si>
  <si>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</si>
  <si>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</si>
  <si>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</si>
  <si>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</si>
  <si>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</si>
  <si>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</si>
  <si>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</si>
  <si>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</si>
  <si>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</si>
  <si>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</si>
  <si>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</si>
  <si>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</si>
  <si>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</si>
  <si>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</si>
  <si>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</si>
  <si>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</si>
  <si>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</si>
  <si>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</si>
  <si>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</si>
  <si>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</si>
  <si>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</si>
  <si>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</si>
  <si>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</si>
  <si>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</si>
  <si>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</si>
  <si>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</si>
  <si>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</si>
  <si>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</si>
  <si>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</si>
  <si>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</si>
  <si>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</si>
  <si>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</si>
  <si>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</si>
  <si>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</si>
  <si>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</si>
  <si>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</si>
  <si>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</si>
  <si>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</si>
  <si>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</si>
  <si>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</si>
  <si>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</si>
  <si>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</si>
  <si>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</si>
  <si>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</si>
  <si>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</si>
  <si>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</si>
  <si>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</si>
  <si>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</si>
  <si>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</si>
  <si>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</si>
  <si>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</si>
  <si>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</si>
  <si>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</si>
  <si>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</si>
  <si>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</si>
  <si>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</si>
  <si>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</si>
  <si>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</si>
  <si>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</si>
  <si>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</si>
  <si>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</si>
  <si>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</si>
  <si>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</si>
  <si>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</si>
  <si>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</si>
  <si>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</si>
  <si>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</si>
  <si>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</si>
  <si>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</si>
  <si>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</si>
  <si>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</si>
  <si>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</si>
  <si>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</si>
  <si>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</si>
  <si>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</si>
  <si>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</si>
  <si>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</si>
  <si>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</si>
  <si>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</si>
  <si>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</si>
  <si>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</si>
  <si>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</si>
  <si>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</si>
  <si>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</si>
  <si>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</si>
  <si>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</si>
  <si>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</si>
  <si>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</si>
  <si>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</si>
  <si>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</si>
  <si>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</si>
  <si>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</si>
  <si>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</si>
  <si>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</si>
  <si>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</si>
  <si>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</si>
  <si>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</si>
  <si>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</si>
  <si>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</si>
  <si>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</si>
  <si>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</si>
  <si>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</si>
  <si>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</si>
  <si>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</si>
  <si>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</si>
  <si>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</si>
  <si>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</si>
  <si>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</si>
  <si>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</si>
  <si>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</si>
  <si>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</si>
  <si>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</si>
  <si>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</si>
  <si>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</si>
  <si>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</si>
  <si>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</si>
  <si>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</si>
  <si>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</si>
  <si>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</si>
  <si>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</si>
  <si>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</si>
  <si>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</si>
  <si>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</si>
  <si>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</si>
  <si>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</si>
  <si>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</si>
  <si>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</si>
  <si>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</si>
  <si>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</si>
  <si>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</si>
  <si>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</si>
  <si>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</si>
  <si>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</si>
  <si>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</si>
  <si>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</si>
  <si>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</si>
  <si>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</si>
  <si>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</si>
  <si>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</si>
  <si>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</si>
  <si>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</si>
  <si>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</si>
  <si>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</si>
  <si>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</si>
  <si>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</si>
  <si>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</si>
  <si>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</si>
  <si>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</si>
  <si>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</si>
  <si>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</si>
  <si>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</si>
  <si>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</si>
  <si>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</si>
  <si>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</si>
  <si>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</si>
  <si>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</si>
  <si>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</si>
  <si>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</si>
  <si>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</si>
  <si>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</si>
  <si>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</si>
  <si>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</si>
  <si>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</si>
  <si>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</si>
  <si>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</si>
  <si>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</si>
  <si>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</si>
  <si>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</si>
  <si>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>годовая</t>
  </si>
  <si>
    <t>1661026881</t>
  </si>
  <si>
    <t>Организация: ООО "Энерготранзит"</t>
  </si>
  <si>
    <t>Идентификационный номер налогоплательщика (ИНН):16571142324</t>
  </si>
  <si>
    <t>Местонахождение (адрес): 420095, г.Казань, ул.Шамиля Усманова 28а, пом.204</t>
  </si>
  <si>
    <t xml:space="preserve">Субъект РФ: </t>
  </si>
  <si>
    <t>Чубуков В.П.</t>
  </si>
  <si>
    <t>Чистая прибыль***</t>
  </si>
  <si>
    <t>***</t>
  </si>
  <si>
    <t>Местонахождение (адрес): 420095, г. Казань, ул. Ш.Усманова, д. 28А, оф. 207</t>
  </si>
  <si>
    <t>Республика Татарстан</t>
  </si>
  <si>
    <t>ООО "Энерготранзит"</t>
  </si>
  <si>
    <t>Налог на прибыль, в т.ч.</t>
  </si>
  <si>
    <t>текущий налог на прибыль</t>
  </si>
  <si>
    <t>отложенный налог на прибыль</t>
  </si>
  <si>
    <t>За отчетный период (2022г), всего по предприятию</t>
  </si>
  <si>
    <t>За аналогичный период (2021г)предыдущего года, всего по предприятию</t>
  </si>
  <si>
    <t>Отчетный период: 2022 год</t>
  </si>
  <si>
    <t>Главный экономист</t>
  </si>
  <si>
    <t>Носова О.В.</t>
  </si>
  <si>
    <t>2023 год</t>
  </si>
  <si>
    <t>пропорционально сумме прямых расходов по соответствующим видам деятельности;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</si>
</sst>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#,##0.00000"/>
    <numFmt numFmtId="196" formatCode="#,##0.000000"/>
  </numFmts>
  <fonts count="4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centerContinuous" vertical="center" wrapText="1"/>
      <protection locked="0"/>
    </xf>
    <xf numFmtId="0" fontId="2" fillId="0" borderId="0" xfId="0" applyFont="1" applyFill="1" applyAlignment="1" applyProtection="1">
      <alignment horizontal="centerContinuous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3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5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 indent="4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wrapText="1" indent="3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vertical="center" wrapText="1" indent="3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Continuous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3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 vertical="top"/>
      <protection locked="0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Q76"/>
  <sheetViews>
    <sheetView showGridLines="0" zoomScale="50" zoomScaleNormal="50" zoomScaleSheetLayoutView="55" zoomScalePageLayoutView="0" workbookViewId="0" topLeftCell="A4">
      <selection activeCell="H15" sqref="H15:H16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184</v>
      </c>
    </row>
    <row r="4" spans="1:16" ht="51">
      <c r="A4" s="25" t="s">
        <v>202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100" t="s">
        <v>52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8.75">
      <c r="A7" s="13" t="s">
        <v>5</v>
      </c>
      <c r="B7" s="100" t="s">
        <v>18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ht="18.75">
      <c r="A8" s="13"/>
    </row>
    <row r="9" spans="1:16" ht="18.75">
      <c r="A9" s="13" t="s">
        <v>21</v>
      </c>
      <c r="H9" s="15"/>
      <c r="I9" s="15"/>
      <c r="J9" s="15"/>
      <c r="K9" s="15"/>
      <c r="L9" s="15"/>
      <c r="M9" s="15"/>
      <c r="N9" s="15"/>
      <c r="O9" s="16"/>
      <c r="P9" s="16"/>
    </row>
    <row r="10" spans="1:16" ht="18.75">
      <c r="A10" s="13" t="s">
        <v>22</v>
      </c>
      <c r="H10" s="15"/>
      <c r="I10" s="15"/>
      <c r="J10" s="15"/>
      <c r="K10" s="15"/>
      <c r="L10" s="15"/>
      <c r="M10" s="15"/>
      <c r="N10" s="15"/>
      <c r="O10" s="16"/>
      <c r="P10" s="16"/>
    </row>
    <row r="11" spans="1:16" ht="18.75">
      <c r="A11" s="13" t="s">
        <v>23</v>
      </c>
      <c r="H11" s="15"/>
      <c r="I11" s="15"/>
      <c r="J11" s="15"/>
      <c r="K11" s="15"/>
      <c r="L11" s="15"/>
      <c r="M11" s="15"/>
      <c r="N11" s="15"/>
      <c r="O11" s="16"/>
      <c r="P11" s="16"/>
    </row>
    <row r="12" spans="1:16" ht="18.75">
      <c r="A12" s="13" t="s">
        <v>24</v>
      </c>
      <c r="H12" s="15"/>
      <c r="I12" s="15"/>
      <c r="J12" s="15"/>
      <c r="K12" s="15"/>
      <c r="L12" s="15"/>
      <c r="M12" s="15"/>
      <c r="N12" s="15"/>
      <c r="O12" s="16"/>
      <c r="P12" s="1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102" t="s">
        <v>6</v>
      </c>
      <c r="B14" s="102" t="s">
        <v>7</v>
      </c>
      <c r="C14" s="102" t="s">
        <v>19</v>
      </c>
      <c r="D14" s="102" t="s">
        <v>34</v>
      </c>
      <c r="E14" s="101" t="s">
        <v>31</v>
      </c>
      <c r="F14" s="101"/>
      <c r="G14" s="101"/>
      <c r="H14" s="101"/>
      <c r="I14" s="101"/>
      <c r="J14" s="102" t="s">
        <v>35</v>
      </c>
      <c r="K14" s="101" t="s">
        <v>191</v>
      </c>
      <c r="L14" s="101"/>
      <c r="M14" s="101"/>
      <c r="N14" s="101"/>
      <c r="O14" s="101"/>
      <c r="P14" s="102" t="s">
        <v>150</v>
      </c>
    </row>
    <row r="15" spans="1:16" ht="32.25" customHeight="1">
      <c r="A15" s="103"/>
      <c r="B15" s="103"/>
      <c r="C15" s="103"/>
      <c r="D15" s="103"/>
      <c r="E15" s="102" t="s">
        <v>25</v>
      </c>
      <c r="F15" s="105" t="s">
        <v>170</v>
      </c>
      <c r="G15" s="106"/>
      <c r="H15" s="102" t="s">
        <v>27</v>
      </c>
      <c r="I15" s="102" t="s">
        <v>30</v>
      </c>
      <c r="J15" s="103"/>
      <c r="K15" s="102" t="s">
        <v>25</v>
      </c>
      <c r="L15" s="105" t="s">
        <v>170</v>
      </c>
      <c r="M15" s="106"/>
      <c r="N15" s="102" t="s">
        <v>27</v>
      </c>
      <c r="O15" s="102" t="s">
        <v>30</v>
      </c>
      <c r="P15" s="103"/>
    </row>
    <row r="16" spans="1:16" ht="256.5" customHeight="1">
      <c r="A16" s="104"/>
      <c r="B16" s="104"/>
      <c r="C16" s="104"/>
      <c r="D16" s="104"/>
      <c r="E16" s="104"/>
      <c r="F16" s="1" t="s">
        <v>171</v>
      </c>
      <c r="G16" s="1" t="s">
        <v>173</v>
      </c>
      <c r="H16" s="104"/>
      <c r="I16" s="104"/>
      <c r="J16" s="104"/>
      <c r="K16" s="104"/>
      <c r="L16" s="1" t="s">
        <v>171</v>
      </c>
      <c r="M16" s="1" t="s">
        <v>173</v>
      </c>
      <c r="N16" s="104"/>
      <c r="O16" s="104"/>
      <c r="P16" s="104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189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179</v>
      </c>
      <c r="B26" s="3" t="s">
        <v>8</v>
      </c>
      <c r="C26" s="3" t="s">
        <v>115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180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181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182</v>
      </c>
      <c r="B30" s="3" t="s">
        <v>8</v>
      </c>
      <c r="C30" s="3" t="s">
        <v>121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190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100" t="s">
        <v>174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ht="21.75" customHeight="1">
      <c r="A37" s="100" t="s">
        <v>175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ht="18.75">
      <c r="A38" s="17" t="s">
        <v>172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204</v>
      </c>
    </row>
    <row r="41" spans="1:16" ht="31.5" customHeight="1">
      <c r="A41" s="30" t="s">
        <v>233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203</v>
      </c>
      <c r="B44" s="9" t="s">
        <v>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116</v>
      </c>
      <c r="C45" s="9" t="s">
        <v>116</v>
      </c>
      <c r="D45" s="9" t="s">
        <v>116</v>
      </c>
      <c r="E45" s="9" t="s">
        <v>116</v>
      </c>
      <c r="F45" s="9" t="s">
        <v>116</v>
      </c>
      <c r="G45" s="9" t="s">
        <v>116</v>
      </c>
      <c r="H45" s="9" t="s">
        <v>116</v>
      </c>
      <c r="I45" s="9" t="s">
        <v>116</v>
      </c>
      <c r="J45" s="9" t="s">
        <v>116</v>
      </c>
      <c r="K45" s="9" t="s">
        <v>116</v>
      </c>
      <c r="L45" s="9" t="s">
        <v>116</v>
      </c>
      <c r="M45" s="9" t="s">
        <v>116</v>
      </c>
      <c r="N45" s="9" t="s">
        <v>116</v>
      </c>
      <c r="O45" s="9" t="s">
        <v>116</v>
      </c>
      <c r="P45" s="9" t="s">
        <v>116</v>
      </c>
      <c r="Q45" s="9" t="s">
        <v>116</v>
      </c>
    </row>
    <row r="46" spans="1:17" ht="75">
      <c r="A46" s="4" t="s">
        <v>91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205</v>
      </c>
      <c r="B47" s="9" t="s">
        <v>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116</v>
      </c>
      <c r="C48" s="9" t="s">
        <v>116</v>
      </c>
      <c r="D48" s="9" t="s">
        <v>116</v>
      </c>
      <c r="E48" s="9" t="s">
        <v>116</v>
      </c>
      <c r="F48" s="9" t="s">
        <v>116</v>
      </c>
      <c r="G48" s="9" t="s">
        <v>116</v>
      </c>
      <c r="H48" s="9" t="s">
        <v>116</v>
      </c>
      <c r="I48" s="9" t="s">
        <v>116</v>
      </c>
      <c r="J48" s="9" t="s">
        <v>116</v>
      </c>
      <c r="K48" s="9" t="s">
        <v>116</v>
      </c>
      <c r="L48" s="9" t="s">
        <v>116</v>
      </c>
      <c r="M48" s="9" t="s">
        <v>116</v>
      </c>
      <c r="N48" s="9" t="s">
        <v>116</v>
      </c>
      <c r="O48" s="9" t="s">
        <v>116</v>
      </c>
      <c r="P48" s="9" t="s">
        <v>116</v>
      </c>
      <c r="Q48" s="9" t="s">
        <v>116</v>
      </c>
    </row>
    <row r="49" spans="1:17" ht="75">
      <c r="A49" s="4" t="s">
        <v>91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2:M64"/>
  <sheetViews>
    <sheetView showGridLines="0" zoomScale="50" zoomScaleNormal="5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185</v>
      </c>
    </row>
    <row r="4" spans="2:13" ht="92.25" customHeight="1">
      <c r="B4" s="38" t="s">
        <v>196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100" t="s">
        <v>51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ht="18.75">
      <c r="B7" s="13" t="s">
        <v>5</v>
      </c>
      <c r="C7" s="100" t="s">
        <v>18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102" t="s">
        <v>6</v>
      </c>
      <c r="C14" s="102" t="s">
        <v>7</v>
      </c>
      <c r="D14" s="102" t="s">
        <v>19</v>
      </c>
      <c r="E14" s="102" t="s">
        <v>34</v>
      </c>
      <c r="F14" s="101" t="s">
        <v>198</v>
      </c>
      <c r="G14" s="101"/>
      <c r="H14" s="101"/>
      <c r="I14" s="102" t="s">
        <v>35</v>
      </c>
      <c r="J14" s="101" t="s">
        <v>197</v>
      </c>
      <c r="K14" s="101"/>
      <c r="L14" s="101"/>
      <c r="M14" s="102" t="s">
        <v>150</v>
      </c>
    </row>
    <row r="15" spans="2:13" ht="256.5" customHeight="1">
      <c r="B15" s="104"/>
      <c r="C15" s="104"/>
      <c r="D15" s="104"/>
      <c r="E15" s="104"/>
      <c r="F15" s="1" t="s">
        <v>28</v>
      </c>
      <c r="G15" s="1" t="s">
        <v>29</v>
      </c>
      <c r="H15" s="1" t="s">
        <v>30</v>
      </c>
      <c r="I15" s="104"/>
      <c r="J15" s="1" t="s">
        <v>28</v>
      </c>
      <c r="K15" s="1" t="s">
        <v>29</v>
      </c>
      <c r="L15" s="1" t="s">
        <v>30</v>
      </c>
      <c r="M15" s="10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200</v>
      </c>
      <c r="C18" s="3" t="s">
        <v>53</v>
      </c>
      <c r="D18" s="3" t="s">
        <v>53</v>
      </c>
      <c r="E18" s="9" t="s">
        <v>116</v>
      </c>
      <c r="F18" s="9" t="s">
        <v>116</v>
      </c>
      <c r="G18" s="9" t="s">
        <v>116</v>
      </c>
      <c r="H18" s="9" t="s">
        <v>116</v>
      </c>
      <c r="I18" s="9" t="s">
        <v>116</v>
      </c>
      <c r="J18" s="9" t="s">
        <v>116</v>
      </c>
      <c r="K18" s="9" t="s">
        <v>116</v>
      </c>
      <c r="L18" s="9" t="s">
        <v>116</v>
      </c>
      <c r="M18" s="9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9" t="s">
        <v>116</v>
      </c>
      <c r="F19" s="9" t="s">
        <v>116</v>
      </c>
      <c r="G19" s="18"/>
      <c r="H19" s="9" t="s">
        <v>116</v>
      </c>
      <c r="I19" s="9" t="s">
        <v>116</v>
      </c>
      <c r="J19" s="9" t="s">
        <v>116</v>
      </c>
      <c r="K19" s="18"/>
      <c r="L19" s="9" t="s">
        <v>116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200</v>
      </c>
      <c r="C21" s="3" t="s">
        <v>53</v>
      </c>
      <c r="D21" s="3" t="s">
        <v>53</v>
      </c>
      <c r="E21" s="9" t="s">
        <v>116</v>
      </c>
      <c r="F21" s="9" t="s">
        <v>116</v>
      </c>
      <c r="G21" s="9" t="s">
        <v>116</v>
      </c>
      <c r="H21" s="9" t="s">
        <v>116</v>
      </c>
      <c r="I21" s="9" t="s">
        <v>116</v>
      </c>
      <c r="J21" s="9" t="s">
        <v>116</v>
      </c>
      <c r="K21" s="9" t="s">
        <v>116</v>
      </c>
      <c r="L21" s="9" t="s">
        <v>116</v>
      </c>
      <c r="M21" s="9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9" t="s">
        <v>116</v>
      </c>
      <c r="F22" s="9" t="s">
        <v>116</v>
      </c>
      <c r="G22" s="18"/>
      <c r="H22" s="9" t="s">
        <v>116</v>
      </c>
      <c r="I22" s="9" t="s">
        <v>116</v>
      </c>
      <c r="J22" s="9" t="s">
        <v>116</v>
      </c>
      <c r="K22" s="18"/>
      <c r="L22" s="9" t="s">
        <v>116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189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179</v>
      </c>
      <c r="C29" s="3" t="s">
        <v>8</v>
      </c>
      <c r="D29" s="3" t="s">
        <v>115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180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181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182</v>
      </c>
      <c r="C33" s="3" t="s">
        <v>8</v>
      </c>
      <c r="D33" s="3" t="s">
        <v>121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100" t="s">
        <v>199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 ht="47.25" customHeight="1">
      <c r="B39" s="100" t="s">
        <v>61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 ht="75.75" customHeight="1">
      <c r="B40" s="107" t="s">
        <v>201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O70"/>
  <sheetViews>
    <sheetView tabSelected="1" view="pageBreakPreview" zoomScale="71" zoomScaleNormal="90" zoomScaleSheetLayoutView="71" zoomScalePageLayoutView="0" workbookViewId="0" topLeftCell="B11">
      <selection activeCell="G30" sqref="G30:H30"/>
    </sheetView>
  </sheetViews>
  <sheetFormatPr defaultColWidth="9.140625" defaultRowHeight="12.75"/>
  <cols>
    <col min="1" max="1" width="2.57421875" style="14" hidden="1" customWidth="1"/>
    <col min="2" max="2" width="46.57421875" style="14" customWidth="1"/>
    <col min="3" max="4" width="14.8515625" style="14" customWidth="1"/>
    <col min="5" max="7" width="20.00390625" style="14" customWidth="1"/>
    <col min="8" max="8" width="23.140625" style="14" customWidth="1"/>
    <col min="9" max="12" width="20.00390625" style="14" customWidth="1"/>
    <col min="13" max="13" width="23.00390625" style="14" customWidth="1"/>
    <col min="14" max="15" width="20.00390625" style="14" customWidth="1"/>
    <col min="16" max="16384" width="9.140625" style="14" customWidth="1"/>
  </cols>
  <sheetData>
    <row r="1" ht="18.75" hidden="1"/>
    <row r="2" ht="20.25">
      <c r="O2" s="24" t="s">
        <v>195</v>
      </c>
    </row>
    <row r="4" spans="2:15" ht="92.25" customHeight="1">
      <c r="B4" s="38" t="s">
        <v>186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2:15" ht="51" customHeight="1">
      <c r="B6" s="13" t="s">
        <v>4</v>
      </c>
      <c r="C6" s="100" t="s">
        <v>50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2:15" ht="18.75">
      <c r="B7" s="13" t="s">
        <v>5</v>
      </c>
      <c r="C7" s="100" t="s">
        <v>263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5" ht="18.75">
      <c r="B8" s="13" t="s">
        <v>20</v>
      </c>
      <c r="C8" s="100" t="s">
        <v>62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ht="18.75">
      <c r="B9" s="13"/>
    </row>
    <row r="10" spans="2:15" ht="18.75">
      <c r="B10" s="13" t="s">
        <v>265</v>
      </c>
      <c r="H10" s="15"/>
      <c r="I10" s="15"/>
      <c r="J10" s="15"/>
      <c r="K10" s="15"/>
      <c r="L10" s="15"/>
      <c r="M10" s="15"/>
      <c r="N10" s="15"/>
      <c r="O10" s="15"/>
    </row>
    <row r="11" spans="2:15" ht="18.75">
      <c r="B11" s="13" t="s">
        <v>266</v>
      </c>
      <c r="D11" s="55" t="s">
        <v>264</v>
      </c>
      <c r="H11" s="15"/>
      <c r="I11" s="15"/>
      <c r="J11" s="15"/>
      <c r="K11" s="15"/>
      <c r="L11" s="15"/>
      <c r="M11" s="15"/>
      <c r="N11" s="15"/>
      <c r="O11" s="15"/>
    </row>
    <row r="12" spans="2:15" ht="18.75">
      <c r="B12" s="13" t="s">
        <v>267</v>
      </c>
      <c r="H12" s="15"/>
      <c r="I12" s="15"/>
      <c r="J12" s="15"/>
      <c r="K12" s="15"/>
      <c r="L12" s="15"/>
      <c r="M12" s="15"/>
      <c r="N12" s="15"/>
      <c r="O12" s="15"/>
    </row>
    <row r="13" spans="2:15" ht="18.75">
      <c r="B13" s="13" t="s">
        <v>268</v>
      </c>
      <c r="H13" s="15"/>
      <c r="I13" s="15"/>
      <c r="J13" s="15"/>
      <c r="K13" s="15"/>
      <c r="L13" s="15"/>
      <c r="M13" s="15"/>
      <c r="N13" s="15"/>
      <c r="O13" s="15"/>
    </row>
    <row r="14" spans="2:15" ht="36" customHeight="1">
      <c r="B14" s="13" t="s">
        <v>280</v>
      </c>
      <c r="H14" s="15"/>
      <c r="I14" s="15"/>
      <c r="J14" s="15"/>
      <c r="K14" s="15"/>
      <c r="L14" s="15"/>
      <c r="M14" s="15"/>
      <c r="N14" s="15"/>
      <c r="O14" s="15"/>
    </row>
    <row r="15" spans="8:15" ht="36" customHeight="1">
      <c r="H15" s="15"/>
      <c r="I15" s="15"/>
      <c r="J15" s="15"/>
      <c r="K15" s="15"/>
      <c r="L15" s="15"/>
      <c r="M15" s="15"/>
      <c r="O15" s="27"/>
    </row>
    <row r="16" spans="2:15" ht="57" customHeight="1">
      <c r="B16" s="102" t="s">
        <v>6</v>
      </c>
      <c r="C16" s="102" t="s">
        <v>7</v>
      </c>
      <c r="D16" s="102" t="s">
        <v>19</v>
      </c>
      <c r="E16" s="102" t="s">
        <v>278</v>
      </c>
      <c r="F16" s="102" t="s">
        <v>33</v>
      </c>
      <c r="G16" s="101" t="s">
        <v>31</v>
      </c>
      <c r="H16" s="101"/>
      <c r="I16" s="101"/>
      <c r="J16" s="102" t="s">
        <v>279</v>
      </c>
      <c r="K16" s="102" t="s">
        <v>192</v>
      </c>
      <c r="L16" s="101" t="s">
        <v>191</v>
      </c>
      <c r="M16" s="101"/>
      <c r="N16" s="101"/>
      <c r="O16" s="102" t="s">
        <v>150</v>
      </c>
    </row>
    <row r="17" spans="2:15" ht="174" customHeight="1">
      <c r="B17" s="104"/>
      <c r="C17" s="104"/>
      <c r="D17" s="104"/>
      <c r="E17" s="104"/>
      <c r="F17" s="104"/>
      <c r="G17" s="1" t="s">
        <v>26</v>
      </c>
      <c r="H17" s="1" t="s">
        <v>27</v>
      </c>
      <c r="I17" s="1" t="s">
        <v>30</v>
      </c>
      <c r="J17" s="104"/>
      <c r="K17" s="104"/>
      <c r="L17" s="1" t="s">
        <v>26</v>
      </c>
      <c r="M17" s="1" t="s">
        <v>27</v>
      </c>
      <c r="N17" s="1" t="s">
        <v>30</v>
      </c>
      <c r="O17" s="104"/>
    </row>
    <row r="18" spans="2:15" ht="27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93.75">
      <c r="B19" s="2" t="s">
        <v>36</v>
      </c>
      <c r="C19" s="3" t="s">
        <v>8</v>
      </c>
      <c r="D19" s="3" t="s">
        <v>9</v>
      </c>
      <c r="E19" s="56">
        <f>F19</f>
        <v>255932</v>
      </c>
      <c r="F19" s="56">
        <f>G19+H19+I19</f>
        <v>255932</v>
      </c>
      <c r="G19" s="56">
        <v>131248</v>
      </c>
      <c r="H19" s="56">
        <v>104944</v>
      </c>
      <c r="I19" s="56">
        <v>19740</v>
      </c>
      <c r="J19" s="56">
        <f>K19</f>
        <v>296850</v>
      </c>
      <c r="K19" s="56">
        <f>L19+M19+N19</f>
        <v>296850</v>
      </c>
      <c r="L19" s="56">
        <v>124217</v>
      </c>
      <c r="M19" s="56">
        <v>171845</v>
      </c>
      <c r="N19" s="56">
        <v>788</v>
      </c>
      <c r="O19" s="56">
        <v>0</v>
      </c>
    </row>
    <row r="20" spans="2:15" ht="40.5" customHeight="1">
      <c r="B20" s="2" t="s">
        <v>37</v>
      </c>
      <c r="C20" s="3" t="s">
        <v>8</v>
      </c>
      <c r="D20" s="3" t="s">
        <v>10</v>
      </c>
      <c r="E20" s="56">
        <f aca="true" t="shared" si="0" ref="E20:E32">F20</f>
        <v>181494</v>
      </c>
      <c r="F20" s="56">
        <f>G20+H20+I20</f>
        <v>181494</v>
      </c>
      <c r="G20" s="56">
        <v>155366</v>
      </c>
      <c r="H20" s="56">
        <v>5079</v>
      </c>
      <c r="I20" s="56">
        <v>21049</v>
      </c>
      <c r="J20" s="56">
        <f aca="true" t="shared" si="1" ref="J20:J32">K20</f>
        <v>150166</v>
      </c>
      <c r="K20" s="56">
        <f>L20+M20+N20</f>
        <v>150166</v>
      </c>
      <c r="L20" s="56">
        <v>130436</v>
      </c>
      <c r="M20" s="56">
        <v>1790</v>
      </c>
      <c r="N20" s="56">
        <v>17940</v>
      </c>
      <c r="O20" s="56">
        <v>0</v>
      </c>
    </row>
    <row r="21" spans="2:15" ht="18.75">
      <c r="B21" s="2" t="s">
        <v>38</v>
      </c>
      <c r="C21" s="3" t="s">
        <v>8</v>
      </c>
      <c r="D21" s="3" t="s">
        <v>11</v>
      </c>
      <c r="E21" s="56">
        <f t="shared" si="0"/>
        <v>74438</v>
      </c>
      <c r="F21" s="56">
        <f>F19-F20</f>
        <v>74438</v>
      </c>
      <c r="G21" s="56">
        <f>G19-G20</f>
        <v>-24118</v>
      </c>
      <c r="H21" s="56">
        <f>H19-H20</f>
        <v>99865</v>
      </c>
      <c r="I21" s="56">
        <f>I19-I20</f>
        <v>-1309</v>
      </c>
      <c r="J21" s="56">
        <f t="shared" si="1"/>
        <v>146684</v>
      </c>
      <c r="K21" s="56">
        <f>K19-K20</f>
        <v>146684</v>
      </c>
      <c r="L21" s="56">
        <f>L19-L20</f>
        <v>-6219</v>
      </c>
      <c r="M21" s="56">
        <f>M19-M20</f>
        <v>170055</v>
      </c>
      <c r="N21" s="56">
        <f>N19-N20</f>
        <v>-17152</v>
      </c>
      <c r="O21" s="56">
        <f>O19-O20</f>
        <v>0</v>
      </c>
    </row>
    <row r="22" spans="2:15" ht="18.75">
      <c r="B22" s="2" t="s">
        <v>39</v>
      </c>
      <c r="C22" s="3" t="s">
        <v>8</v>
      </c>
      <c r="D22" s="3" t="s">
        <v>12</v>
      </c>
      <c r="E22" s="56">
        <f t="shared" si="0"/>
        <v>0</v>
      </c>
      <c r="F22" s="56">
        <f>G22+H22+I22</f>
        <v>0</v>
      </c>
      <c r="G22" s="56"/>
      <c r="H22" s="56"/>
      <c r="I22" s="56"/>
      <c r="J22" s="56">
        <f t="shared" si="1"/>
        <v>0</v>
      </c>
      <c r="K22" s="56">
        <f>L22+M22+N22</f>
        <v>0</v>
      </c>
      <c r="L22" s="56"/>
      <c r="M22" s="56"/>
      <c r="N22" s="56"/>
      <c r="O22" s="56">
        <v>0</v>
      </c>
    </row>
    <row r="23" spans="2:15" ht="18.75">
      <c r="B23" s="2" t="s">
        <v>40</v>
      </c>
      <c r="C23" s="3" t="s">
        <v>8</v>
      </c>
      <c r="D23" s="3" t="s">
        <v>13</v>
      </c>
      <c r="E23" s="56">
        <f t="shared" si="0"/>
        <v>18179</v>
      </c>
      <c r="F23" s="56">
        <f>G23+H23+I23</f>
        <v>18179</v>
      </c>
      <c r="G23" s="56">
        <v>15272</v>
      </c>
      <c r="H23" s="56">
        <v>474</v>
      </c>
      <c r="I23" s="56">
        <v>2433</v>
      </c>
      <c r="J23" s="56">
        <f t="shared" si="1"/>
        <v>13076</v>
      </c>
      <c r="K23" s="56">
        <f>L23+M23+N23</f>
        <v>13076</v>
      </c>
      <c r="L23" s="56">
        <v>11225</v>
      </c>
      <c r="M23" s="56">
        <v>143</v>
      </c>
      <c r="N23" s="56">
        <v>1708</v>
      </c>
      <c r="O23" s="56">
        <v>0</v>
      </c>
    </row>
    <row r="24" spans="2:15" ht="18.75">
      <c r="B24" s="2" t="s">
        <v>41</v>
      </c>
      <c r="C24" s="3" t="s">
        <v>8</v>
      </c>
      <c r="D24" s="3" t="s">
        <v>14</v>
      </c>
      <c r="E24" s="56">
        <f t="shared" si="0"/>
        <v>56259</v>
      </c>
      <c r="F24" s="56">
        <f>F21-F22-F23</f>
        <v>56259</v>
      </c>
      <c r="G24" s="56">
        <f>G21-G22-G23</f>
        <v>-39390</v>
      </c>
      <c r="H24" s="56">
        <f>H21-H22-H23</f>
        <v>99391</v>
      </c>
      <c r="I24" s="56">
        <f>I21-I22-I23</f>
        <v>-3742</v>
      </c>
      <c r="J24" s="56">
        <f t="shared" si="1"/>
        <v>133608</v>
      </c>
      <c r="K24" s="56">
        <f>K21-K22-K23</f>
        <v>133608</v>
      </c>
      <c r="L24" s="56">
        <f>L21-L22-L23</f>
        <v>-17444</v>
      </c>
      <c r="M24" s="56">
        <f>M21-M22-M23</f>
        <v>169912</v>
      </c>
      <c r="N24" s="56">
        <f>N21-N22-N23</f>
        <v>-18860</v>
      </c>
      <c r="O24" s="56">
        <f>O21-O22-O23</f>
        <v>0</v>
      </c>
    </row>
    <row r="25" spans="2:15" ht="18.75">
      <c r="B25" s="2" t="s">
        <v>189</v>
      </c>
      <c r="C25" s="3" t="s">
        <v>8</v>
      </c>
      <c r="D25" s="3" t="s">
        <v>15</v>
      </c>
      <c r="E25" s="56">
        <f t="shared" si="0"/>
        <v>3935</v>
      </c>
      <c r="F25" s="56">
        <f>G25+H25+I25</f>
        <v>3935</v>
      </c>
      <c r="G25" s="56"/>
      <c r="H25" s="56"/>
      <c r="I25" s="56">
        <v>3935</v>
      </c>
      <c r="J25" s="56">
        <f t="shared" si="1"/>
        <v>1450</v>
      </c>
      <c r="K25" s="56">
        <f>L25+M25+N25</f>
        <v>1450</v>
      </c>
      <c r="L25" s="56"/>
      <c r="M25" s="56"/>
      <c r="N25" s="56">
        <v>1450</v>
      </c>
      <c r="O25" s="56">
        <f>P25</f>
        <v>0</v>
      </c>
    </row>
    <row r="26" spans="2:15" ht="18.75">
      <c r="B26" s="2" t="s">
        <v>42</v>
      </c>
      <c r="C26" s="3" t="s">
        <v>8</v>
      </c>
      <c r="D26" s="3" t="s">
        <v>16</v>
      </c>
      <c r="E26" s="56">
        <f t="shared" si="0"/>
        <v>0</v>
      </c>
      <c r="F26" s="56">
        <f>G26+H26+I26</f>
        <v>0</v>
      </c>
      <c r="G26" s="56"/>
      <c r="H26" s="56"/>
      <c r="I26" s="56"/>
      <c r="J26" s="56">
        <f t="shared" si="1"/>
        <v>0</v>
      </c>
      <c r="K26" s="56">
        <f>L26+M26+N26</f>
        <v>0</v>
      </c>
      <c r="L26" s="56"/>
      <c r="M26" s="56"/>
      <c r="N26" s="56"/>
      <c r="O26" s="56">
        <f>P26</f>
        <v>0</v>
      </c>
    </row>
    <row r="27" spans="2:15" ht="18.75">
      <c r="B27" s="2" t="s">
        <v>179</v>
      </c>
      <c r="C27" s="3" t="s">
        <v>8</v>
      </c>
      <c r="D27" s="3" t="s">
        <v>115</v>
      </c>
      <c r="E27" s="56">
        <f t="shared" si="0"/>
        <v>17617</v>
      </c>
      <c r="F27" s="56">
        <f>G27+H27+I27</f>
        <v>17617</v>
      </c>
      <c r="G27" s="56">
        <v>2838</v>
      </c>
      <c r="H27" s="56"/>
      <c r="I27" s="56">
        <v>14779</v>
      </c>
      <c r="J27" s="56">
        <f t="shared" si="1"/>
        <v>2550</v>
      </c>
      <c r="K27" s="56">
        <f>L27+M27+N27</f>
        <v>2550</v>
      </c>
      <c r="L27" s="56"/>
      <c r="M27" s="56"/>
      <c r="N27" s="56">
        <v>2550</v>
      </c>
      <c r="O27" s="56">
        <f>P27</f>
        <v>0</v>
      </c>
    </row>
    <row r="28" spans="2:15" ht="18.75">
      <c r="B28" s="2" t="s">
        <v>43</v>
      </c>
      <c r="C28" s="3" t="s">
        <v>8</v>
      </c>
      <c r="D28" s="3" t="s">
        <v>17</v>
      </c>
      <c r="E28" s="56">
        <f t="shared" si="0"/>
        <v>3321</v>
      </c>
      <c r="F28" s="56">
        <f>G28+H28+I28</f>
        <v>3321</v>
      </c>
      <c r="G28" s="56">
        <v>2355</v>
      </c>
      <c r="H28" s="56">
        <v>2</v>
      </c>
      <c r="I28" s="56">
        <v>964</v>
      </c>
      <c r="J28" s="56">
        <f t="shared" si="1"/>
        <v>1940</v>
      </c>
      <c r="K28" s="56">
        <f>L28+M28+N28</f>
        <v>1940</v>
      </c>
      <c r="L28" s="56">
        <v>42</v>
      </c>
      <c r="M28" s="56">
        <v>1</v>
      </c>
      <c r="N28" s="56">
        <v>1897</v>
      </c>
      <c r="O28" s="56">
        <f>P28</f>
        <v>0</v>
      </c>
    </row>
    <row r="29" spans="2:15" ht="18.75">
      <c r="B29" s="2" t="s">
        <v>180</v>
      </c>
      <c r="C29" s="3" t="s">
        <v>8</v>
      </c>
      <c r="D29" s="3" t="s">
        <v>46</v>
      </c>
      <c r="E29" s="56">
        <f t="shared" si="0"/>
        <v>74490</v>
      </c>
      <c r="F29" s="56">
        <f>F24+F25-F26+F27-F28</f>
        <v>74490</v>
      </c>
      <c r="G29" s="56">
        <f>G24+G25-G26+G27-G28</f>
        <v>-38907</v>
      </c>
      <c r="H29" s="56">
        <f>H24+H25-H26+H27-H28</f>
        <v>99389</v>
      </c>
      <c r="I29" s="56">
        <f>I24+I25-I26+I27-I28</f>
        <v>14008</v>
      </c>
      <c r="J29" s="56">
        <f t="shared" si="1"/>
        <v>135668</v>
      </c>
      <c r="K29" s="56">
        <f>K24+K25-K26+K27-K28</f>
        <v>135668</v>
      </c>
      <c r="L29" s="56">
        <f>L24+L25-L26+L27-L28</f>
        <v>-17486</v>
      </c>
      <c r="M29" s="56">
        <f>M24+M25-M26+M27-M28</f>
        <v>169911</v>
      </c>
      <c r="N29" s="56">
        <f>N24+N25-N26+N27-N28</f>
        <v>-16757</v>
      </c>
      <c r="O29" s="56">
        <f>O24+O25-O26+O27-O28</f>
        <v>0</v>
      </c>
    </row>
    <row r="30" spans="2:15" ht="18.75">
      <c r="B30" s="2" t="s">
        <v>275</v>
      </c>
      <c r="C30" s="3" t="s">
        <v>8</v>
      </c>
      <c r="D30" s="3" t="s">
        <v>47</v>
      </c>
      <c r="E30" s="56">
        <f t="shared" si="0"/>
        <v>14745</v>
      </c>
      <c r="F30" s="56">
        <f>G30+H30+I30</f>
        <v>14745</v>
      </c>
      <c r="G30" s="56">
        <v>-7781</v>
      </c>
      <c r="H30" s="56">
        <v>19878</v>
      </c>
      <c r="I30" s="56">
        <v>2648</v>
      </c>
      <c r="J30" s="56">
        <f t="shared" si="1"/>
        <v>26886</v>
      </c>
      <c r="K30" s="56">
        <f>L30+M30+N30</f>
        <v>26886</v>
      </c>
      <c r="L30" s="56">
        <f>SUM(L31:L32)</f>
        <v>-3497</v>
      </c>
      <c r="M30" s="56">
        <f>SUM(M31:M32)</f>
        <v>33982</v>
      </c>
      <c r="N30" s="56">
        <f>SUM(N31:N32)</f>
        <v>-3599</v>
      </c>
      <c r="O30" s="56">
        <v>0</v>
      </c>
    </row>
    <row r="31" spans="2:15" ht="18.75">
      <c r="B31" s="2" t="s">
        <v>276</v>
      </c>
      <c r="C31" s="3" t="s">
        <v>8</v>
      </c>
      <c r="D31" s="3"/>
      <c r="E31" s="56">
        <f t="shared" si="0"/>
        <v>14137</v>
      </c>
      <c r="F31" s="56">
        <f>G31+H31+I31</f>
        <v>14137</v>
      </c>
      <c r="G31" s="56">
        <v>-8452</v>
      </c>
      <c r="H31" s="56">
        <v>19880</v>
      </c>
      <c r="I31" s="56">
        <v>2709</v>
      </c>
      <c r="J31" s="56">
        <f t="shared" si="1"/>
        <v>25020</v>
      </c>
      <c r="K31" s="56">
        <f>L31+M31+N31</f>
        <v>25020</v>
      </c>
      <c r="L31" s="56">
        <v>-5302</v>
      </c>
      <c r="M31" s="56">
        <v>33984</v>
      </c>
      <c r="N31" s="56">
        <v>-3662</v>
      </c>
      <c r="O31" s="56"/>
    </row>
    <row r="32" spans="2:15" ht="18.75">
      <c r="B32" s="2" t="s">
        <v>277</v>
      </c>
      <c r="C32" s="3" t="s">
        <v>8</v>
      </c>
      <c r="D32" s="3"/>
      <c r="E32" s="56">
        <f t="shared" si="0"/>
        <v>609</v>
      </c>
      <c r="F32" s="56">
        <f>G32+H32+I32</f>
        <v>609</v>
      </c>
      <c r="G32" s="56">
        <v>671</v>
      </c>
      <c r="H32" s="56">
        <v>-2</v>
      </c>
      <c r="I32" s="56">
        <v>-60</v>
      </c>
      <c r="J32" s="56">
        <f t="shared" si="1"/>
        <v>1866</v>
      </c>
      <c r="K32" s="56">
        <f>L32+M32+N32</f>
        <v>1866</v>
      </c>
      <c r="L32" s="56">
        <v>1805</v>
      </c>
      <c r="M32" s="56">
        <v>-2</v>
      </c>
      <c r="N32" s="56">
        <v>63</v>
      </c>
      <c r="O32" s="56"/>
    </row>
    <row r="33" spans="2:15" ht="18.75">
      <c r="B33" s="2" t="s">
        <v>270</v>
      </c>
      <c r="C33" s="3" t="s">
        <v>8</v>
      </c>
      <c r="D33" s="3" t="s">
        <v>121</v>
      </c>
      <c r="E33" s="56">
        <f>F33</f>
        <v>59745</v>
      </c>
      <c r="F33" s="56">
        <f>F29-F30</f>
        <v>59745</v>
      </c>
      <c r="G33" s="56">
        <f>G29-G30</f>
        <v>-31126</v>
      </c>
      <c r="H33" s="56">
        <f>H29-H30</f>
        <v>79511</v>
      </c>
      <c r="I33" s="56">
        <f>I29-I30</f>
        <v>11360</v>
      </c>
      <c r="J33" s="56">
        <f>K33</f>
        <v>108782</v>
      </c>
      <c r="K33" s="56">
        <f>K29-K30</f>
        <v>108782</v>
      </c>
      <c r="L33" s="56">
        <f>L29-L30</f>
        <v>-13989</v>
      </c>
      <c r="M33" s="56">
        <f>M29-M30</f>
        <v>135929</v>
      </c>
      <c r="N33" s="56">
        <f>N29-N30</f>
        <v>-13158</v>
      </c>
      <c r="O33" s="56">
        <f>O29-O30</f>
        <v>0</v>
      </c>
    </row>
    <row r="34" spans="2:15" ht="18.75">
      <c r="B34" s="28" t="s">
        <v>190</v>
      </c>
      <c r="C34" s="3"/>
      <c r="D34" s="3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2:15" ht="62.25" customHeight="1">
      <c r="B35" s="2" t="s">
        <v>44</v>
      </c>
      <c r="C35" s="3" t="s">
        <v>8</v>
      </c>
      <c r="D35" s="3" t="s">
        <v>48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</row>
    <row r="36" spans="2:15" ht="37.5">
      <c r="B36" s="2" t="s">
        <v>45</v>
      </c>
      <c r="C36" s="3" t="s">
        <v>8</v>
      </c>
      <c r="D36" s="3" t="s">
        <v>49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</row>
    <row r="37" ht="18.75">
      <c r="E37" s="29"/>
    </row>
    <row r="38" ht="18.75">
      <c r="B38" s="21" t="s">
        <v>32</v>
      </c>
    </row>
    <row r="39" spans="2:15" ht="21.75" customHeight="1">
      <c r="B39" s="100" t="s">
        <v>193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 ht="21.75" customHeight="1">
      <c r="B40" s="100" t="s">
        <v>194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2" ht="18.75">
      <c r="B42" s="21" t="s">
        <v>187</v>
      </c>
    </row>
    <row r="43" ht="18.75">
      <c r="B43" s="53" t="s">
        <v>188</v>
      </c>
    </row>
    <row r="44" ht="18.75">
      <c r="B44" s="53" t="s">
        <v>234</v>
      </c>
    </row>
    <row r="45" ht="18.75">
      <c r="B45" s="53"/>
    </row>
    <row r="46" spans="2:15" ht="45.75" customHeight="1">
      <c r="B46" s="108" t="s">
        <v>271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0:15" ht="20.25">
      <c r="J47" s="34"/>
      <c r="K47" s="34"/>
      <c r="L47" s="34"/>
      <c r="M47" s="34"/>
      <c r="N47" s="34"/>
      <c r="O47" s="34"/>
    </row>
    <row r="48" spans="2:15" ht="26.25">
      <c r="B48" s="33" t="s">
        <v>0</v>
      </c>
      <c r="J48" s="34"/>
      <c r="K48" s="34"/>
      <c r="L48" s="35"/>
      <c r="M48" s="35"/>
      <c r="N48" s="34" t="s">
        <v>269</v>
      </c>
      <c r="O48" s="34"/>
    </row>
    <row r="49" spans="2:15" ht="26.25">
      <c r="B49" s="33"/>
      <c r="J49" s="34"/>
      <c r="K49" s="34"/>
      <c r="L49" s="36" t="s">
        <v>3</v>
      </c>
      <c r="M49" s="36"/>
      <c r="N49" s="36" t="s">
        <v>2</v>
      </c>
      <c r="O49" s="36"/>
    </row>
    <row r="50" spans="2:15" ht="26.25">
      <c r="B50" s="33" t="s">
        <v>281</v>
      </c>
      <c r="J50" s="34"/>
      <c r="K50" s="34"/>
      <c r="L50" s="35"/>
      <c r="M50" s="35"/>
      <c r="N50" s="34" t="s">
        <v>282</v>
      </c>
      <c r="O50" s="34"/>
    </row>
    <row r="51" spans="10:15" ht="20.25">
      <c r="J51" s="34"/>
      <c r="K51" s="34"/>
      <c r="L51" s="36" t="s">
        <v>3</v>
      </c>
      <c r="M51" s="36"/>
      <c r="N51" s="36" t="s">
        <v>2</v>
      </c>
      <c r="O51" s="36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  <row r="67" ht="18.75">
      <c r="B67" s="37"/>
    </row>
    <row r="68" ht="18.75">
      <c r="B68" s="37"/>
    </row>
    <row r="69" ht="18.75">
      <c r="B69" s="37"/>
    </row>
    <row r="70" ht="18.75">
      <c r="B70" s="37"/>
    </row>
  </sheetData>
  <sheetProtection/>
  <mergeCells count="16">
    <mergeCell ref="B46:O46"/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9:O39"/>
    <mergeCell ref="B40:O40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3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2:Q106"/>
  <sheetViews>
    <sheetView showGridLines="0" zoomScale="50" zoomScaleNormal="5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206</v>
      </c>
    </row>
    <row r="4" spans="2:17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100" t="s">
        <v>52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2:17" ht="18.75">
      <c r="B7" s="13" t="s">
        <v>5</v>
      </c>
      <c r="C7" s="100" t="s">
        <v>18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102" t="s">
        <v>6</v>
      </c>
      <c r="C15" s="102" t="s">
        <v>7</v>
      </c>
      <c r="D15" s="102" t="s">
        <v>19</v>
      </c>
      <c r="E15" s="102" t="s">
        <v>34</v>
      </c>
      <c r="F15" s="101" t="s">
        <v>59</v>
      </c>
      <c r="G15" s="101"/>
      <c r="H15" s="101"/>
      <c r="I15" s="101"/>
      <c r="J15" s="101"/>
      <c r="K15" s="102" t="s">
        <v>35</v>
      </c>
      <c r="L15" s="101" t="s">
        <v>59</v>
      </c>
      <c r="M15" s="101"/>
      <c r="N15" s="101"/>
      <c r="O15" s="101"/>
      <c r="P15" s="101"/>
      <c r="Q15" s="102" t="s">
        <v>149</v>
      </c>
    </row>
    <row r="16" spans="2:17" ht="18.75">
      <c r="B16" s="103"/>
      <c r="C16" s="103"/>
      <c r="D16" s="103"/>
      <c r="E16" s="103"/>
      <c r="F16" s="102" t="s">
        <v>25</v>
      </c>
      <c r="G16" s="105" t="s">
        <v>170</v>
      </c>
      <c r="H16" s="106"/>
      <c r="I16" s="102" t="s">
        <v>27</v>
      </c>
      <c r="J16" s="102" t="s">
        <v>30</v>
      </c>
      <c r="K16" s="103"/>
      <c r="L16" s="102" t="s">
        <v>25</v>
      </c>
      <c r="M16" s="105" t="s">
        <v>170</v>
      </c>
      <c r="N16" s="106"/>
      <c r="O16" s="102" t="s">
        <v>27</v>
      </c>
      <c r="P16" s="102" t="s">
        <v>30</v>
      </c>
      <c r="Q16" s="103"/>
    </row>
    <row r="17" spans="2:17" ht="273" customHeight="1">
      <c r="B17" s="104"/>
      <c r="C17" s="104"/>
      <c r="D17" s="104"/>
      <c r="E17" s="104"/>
      <c r="F17" s="104"/>
      <c r="G17" s="1" t="s">
        <v>171</v>
      </c>
      <c r="H17" s="1" t="s">
        <v>173</v>
      </c>
      <c r="I17" s="104"/>
      <c r="J17" s="104"/>
      <c r="K17" s="104"/>
      <c r="L17" s="104"/>
      <c r="M17" s="1" t="s">
        <v>171</v>
      </c>
      <c r="N17" s="1" t="s">
        <v>173</v>
      </c>
      <c r="O17" s="104"/>
      <c r="P17" s="104"/>
      <c r="Q17" s="104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135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164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166</v>
      </c>
      <c r="C22" s="7" t="s">
        <v>8</v>
      </c>
      <c r="D22" s="3" t="s">
        <v>118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248</v>
      </c>
      <c r="C23" s="7" t="s">
        <v>8</v>
      </c>
      <c r="D23" s="3" t="s">
        <v>119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70</v>
      </c>
      <c r="C24" s="7" t="s">
        <v>8</v>
      </c>
      <c r="D24" s="3" t="s">
        <v>120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95</v>
      </c>
      <c r="C25" s="7" t="s">
        <v>8</v>
      </c>
      <c r="D25" s="3" t="s">
        <v>163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96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133</v>
      </c>
      <c r="C27" s="7" t="s">
        <v>8</v>
      </c>
      <c r="D27" s="3" t="s">
        <v>121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97</v>
      </c>
      <c r="C28" s="7" t="s">
        <v>8</v>
      </c>
      <c r="D28" s="3" t="s">
        <v>122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244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245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247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223</v>
      </c>
      <c r="C32" s="3" t="s">
        <v>160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244</v>
      </c>
      <c r="C33" s="3" t="s">
        <v>160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245</v>
      </c>
      <c r="C34" s="3" t="s">
        <v>160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247</v>
      </c>
      <c r="C35" s="3" t="s">
        <v>160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68</v>
      </c>
      <c r="C36" s="7" t="s">
        <v>8</v>
      </c>
      <c r="D36" s="3" t="s">
        <v>123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236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98</v>
      </c>
      <c r="C38" s="7" t="s">
        <v>8</v>
      </c>
      <c r="D38" s="3" t="s">
        <v>124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99</v>
      </c>
      <c r="C39" s="7" t="s">
        <v>8</v>
      </c>
      <c r="D39" s="3" t="s">
        <v>125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100</v>
      </c>
      <c r="C40" s="7" t="s">
        <v>8</v>
      </c>
      <c r="D40" s="3" t="s">
        <v>126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176</v>
      </c>
      <c r="C41" s="7" t="s">
        <v>8</v>
      </c>
      <c r="D41" s="3" t="s">
        <v>127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101</v>
      </c>
      <c r="C42" s="7" t="s">
        <v>8</v>
      </c>
      <c r="D42" s="3" t="s">
        <v>235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82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165</v>
      </c>
      <c r="C44" s="7" t="s">
        <v>8</v>
      </c>
      <c r="D44" s="3" t="s">
        <v>78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222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136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104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74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108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219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220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221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253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4" t="s">
        <v>258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254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255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259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256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224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169</v>
      </c>
      <c r="E65" s="18"/>
      <c r="F65" s="18"/>
      <c r="G65" s="18"/>
      <c r="H65" s="18"/>
      <c r="I65" s="9" t="s">
        <v>116</v>
      </c>
      <c r="J65" s="9" t="s">
        <v>116</v>
      </c>
      <c r="K65" s="18"/>
      <c r="L65" s="18"/>
      <c r="M65" s="18"/>
      <c r="N65" s="18"/>
      <c r="O65" s="9" t="s">
        <v>116</v>
      </c>
      <c r="P65" s="9" t="s">
        <v>116</v>
      </c>
      <c r="Q65" s="9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116</v>
      </c>
      <c r="F66" s="9" t="s">
        <v>116</v>
      </c>
      <c r="G66" s="9" t="s">
        <v>116</v>
      </c>
      <c r="H66" s="9" t="s">
        <v>116</v>
      </c>
      <c r="I66" s="9" t="s">
        <v>116</v>
      </c>
      <c r="J66" s="9" t="s">
        <v>116</v>
      </c>
      <c r="K66" s="9" t="s">
        <v>116</v>
      </c>
      <c r="L66" s="9" t="s">
        <v>116</v>
      </c>
      <c r="M66" s="9" t="s">
        <v>116</v>
      </c>
      <c r="N66" s="9" t="s">
        <v>116</v>
      </c>
      <c r="O66" s="9" t="s">
        <v>116</v>
      </c>
      <c r="P66" s="9" t="s">
        <v>116</v>
      </c>
      <c r="Q66" s="9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116</v>
      </c>
      <c r="J67" s="9" t="s">
        <v>116</v>
      </c>
      <c r="K67" s="18"/>
      <c r="L67" s="18"/>
      <c r="M67" s="18"/>
      <c r="N67" s="18"/>
      <c r="O67" s="9" t="s">
        <v>116</v>
      </c>
      <c r="P67" s="9" t="s">
        <v>116</v>
      </c>
      <c r="Q67" s="9" t="s">
        <v>116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116</v>
      </c>
      <c r="J68" s="9" t="s">
        <v>116</v>
      </c>
      <c r="K68" s="18"/>
      <c r="L68" s="18"/>
      <c r="M68" s="18"/>
      <c r="N68" s="18"/>
      <c r="O68" s="9" t="s">
        <v>116</v>
      </c>
      <c r="P68" s="9" t="s">
        <v>116</v>
      </c>
      <c r="Q68" s="9" t="s">
        <v>116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116</v>
      </c>
      <c r="J69" s="9" t="s">
        <v>116</v>
      </c>
      <c r="K69" s="18"/>
      <c r="L69" s="18"/>
      <c r="M69" s="18"/>
      <c r="N69" s="18"/>
      <c r="O69" s="9" t="s">
        <v>116</v>
      </c>
      <c r="P69" s="9" t="s">
        <v>116</v>
      </c>
      <c r="Q69" s="9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8"/>
      <c r="F70" s="18"/>
      <c r="G70" s="18"/>
      <c r="H70" s="18"/>
      <c r="I70" s="9" t="s">
        <v>116</v>
      </c>
      <c r="J70" s="9" t="s">
        <v>116</v>
      </c>
      <c r="K70" s="18"/>
      <c r="L70" s="18"/>
      <c r="M70" s="18"/>
      <c r="N70" s="18"/>
      <c r="O70" s="9" t="s">
        <v>116</v>
      </c>
      <c r="P70" s="9" t="s">
        <v>116</v>
      </c>
      <c r="Q70" s="9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116</v>
      </c>
      <c r="F71" s="9" t="s">
        <v>116</v>
      </c>
      <c r="G71" s="9" t="s">
        <v>116</v>
      </c>
      <c r="H71" s="9" t="s">
        <v>116</v>
      </c>
      <c r="I71" s="9" t="s">
        <v>116</v>
      </c>
      <c r="J71" s="9" t="s">
        <v>116</v>
      </c>
      <c r="K71" s="9" t="s">
        <v>116</v>
      </c>
      <c r="L71" s="9" t="s">
        <v>116</v>
      </c>
      <c r="M71" s="9" t="s">
        <v>116</v>
      </c>
      <c r="N71" s="9" t="s">
        <v>116</v>
      </c>
      <c r="O71" s="9" t="s">
        <v>116</v>
      </c>
      <c r="P71" s="9" t="s">
        <v>116</v>
      </c>
      <c r="Q71" s="9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116</v>
      </c>
      <c r="J72" s="9" t="s">
        <v>116</v>
      </c>
      <c r="K72" s="18"/>
      <c r="L72" s="18"/>
      <c r="M72" s="18"/>
      <c r="N72" s="18"/>
      <c r="O72" s="9" t="s">
        <v>116</v>
      </c>
      <c r="P72" s="9" t="s">
        <v>116</v>
      </c>
      <c r="Q72" s="9" t="s">
        <v>116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116</v>
      </c>
      <c r="J73" s="9" t="s">
        <v>116</v>
      </c>
      <c r="K73" s="18"/>
      <c r="L73" s="18"/>
      <c r="M73" s="18"/>
      <c r="N73" s="18"/>
      <c r="O73" s="9" t="s">
        <v>116</v>
      </c>
      <c r="P73" s="9" t="s">
        <v>116</v>
      </c>
      <c r="Q73" s="9" t="s">
        <v>116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116</v>
      </c>
      <c r="J74" s="9" t="s">
        <v>116</v>
      </c>
      <c r="K74" s="18"/>
      <c r="L74" s="18"/>
      <c r="M74" s="18"/>
      <c r="N74" s="18"/>
      <c r="O74" s="9" t="s">
        <v>116</v>
      </c>
      <c r="P74" s="9" t="s">
        <v>116</v>
      </c>
      <c r="Q74" s="9" t="s">
        <v>116</v>
      </c>
    </row>
    <row r="76" ht="18.75">
      <c r="B76" s="21" t="s">
        <v>32</v>
      </c>
    </row>
    <row r="77" spans="2:17" ht="18.75">
      <c r="B77" s="100" t="s">
        <v>174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 ht="18.75">
      <c r="B78" s="100" t="s">
        <v>175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 ht="18.75">
      <c r="B79" s="17" t="s">
        <v>172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225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207</v>
      </c>
    </row>
    <row r="83" spans="2:17" ht="30.75" customHeight="1">
      <c r="B83" s="47" t="s">
        <v>178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101" t="s">
        <v>6</v>
      </c>
      <c r="C84" s="101" t="s">
        <v>7</v>
      </c>
      <c r="D84" s="101" t="s">
        <v>19</v>
      </c>
      <c r="E84" s="101" t="s">
        <v>155</v>
      </c>
      <c r="F84" s="101" t="s">
        <v>59</v>
      </c>
      <c r="G84" s="101"/>
      <c r="H84" s="101"/>
      <c r="I84" s="101"/>
      <c r="J84" s="101"/>
      <c r="K84" s="101" t="s">
        <v>159</v>
      </c>
      <c r="L84" s="101" t="s">
        <v>59</v>
      </c>
      <c r="M84" s="101"/>
      <c r="N84" s="101"/>
      <c r="O84" s="101"/>
      <c r="P84" s="101"/>
      <c r="Q84" s="101" t="s">
        <v>149</v>
      </c>
    </row>
    <row r="85" spans="2:17" ht="18.75" customHeight="1">
      <c r="B85" s="101"/>
      <c r="C85" s="101"/>
      <c r="D85" s="101"/>
      <c r="E85" s="101"/>
      <c r="F85" s="102" t="s">
        <v>25</v>
      </c>
      <c r="G85" s="101" t="s">
        <v>170</v>
      </c>
      <c r="H85" s="101"/>
      <c r="I85" s="102" t="s">
        <v>27</v>
      </c>
      <c r="J85" s="102" t="s">
        <v>30</v>
      </c>
      <c r="K85" s="101"/>
      <c r="L85" s="102" t="s">
        <v>25</v>
      </c>
      <c r="M85" s="101" t="s">
        <v>170</v>
      </c>
      <c r="N85" s="101"/>
      <c r="O85" s="102" t="s">
        <v>27</v>
      </c>
      <c r="P85" s="102" t="s">
        <v>30</v>
      </c>
      <c r="Q85" s="101"/>
    </row>
    <row r="86" spans="2:17" ht="271.5" customHeight="1">
      <c r="B86" s="101"/>
      <c r="C86" s="101"/>
      <c r="D86" s="101"/>
      <c r="E86" s="101"/>
      <c r="F86" s="104"/>
      <c r="G86" s="1" t="s">
        <v>171</v>
      </c>
      <c r="H86" s="1" t="s">
        <v>173</v>
      </c>
      <c r="I86" s="104"/>
      <c r="J86" s="104"/>
      <c r="K86" s="101"/>
      <c r="L86" s="104"/>
      <c r="M86" s="1" t="s">
        <v>171</v>
      </c>
      <c r="N86" s="1" t="s">
        <v>173</v>
      </c>
      <c r="O86" s="104"/>
      <c r="P86" s="104"/>
      <c r="Q86" s="101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8"/>
    </row>
    <row r="89" spans="2:17" ht="18.75">
      <c r="B89" s="9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8"/>
      <c r="M89" s="8"/>
      <c r="N89" s="8"/>
      <c r="O89" s="8"/>
      <c r="P89" s="3" t="s">
        <v>116</v>
      </c>
      <c r="Q89" s="8"/>
    </row>
    <row r="90" spans="2:17" ht="56.25">
      <c r="B90" s="2" t="s">
        <v>151</v>
      </c>
      <c r="C90" s="3" t="s">
        <v>8</v>
      </c>
      <c r="D90" s="3" t="s">
        <v>239</v>
      </c>
      <c r="E90" s="9" t="s">
        <v>116</v>
      </c>
      <c r="F90" s="9"/>
      <c r="G90" s="9"/>
      <c r="H90" s="9"/>
      <c r="I90" s="9"/>
      <c r="J90" s="9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9" t="s">
        <v>116</v>
      </c>
      <c r="F91" s="9"/>
      <c r="G91" s="9"/>
      <c r="H91" s="9"/>
      <c r="I91" s="9"/>
      <c r="J91" s="9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2" t="s">
        <v>110</v>
      </c>
      <c r="C92" s="3" t="s">
        <v>8</v>
      </c>
      <c r="D92" s="3" t="s">
        <v>260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112</v>
      </c>
      <c r="C93" s="3" t="s">
        <v>8</v>
      </c>
      <c r="D93" s="3" t="s">
        <v>261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100" t="s">
        <v>174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 ht="18.75">
      <c r="B96" s="100" t="s">
        <v>175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 ht="18.75">
      <c r="B97" s="17" t="s">
        <v>172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F16:F17"/>
    <mergeCell ref="I16:I17"/>
    <mergeCell ref="G16:H16"/>
    <mergeCell ref="J16:J17"/>
    <mergeCell ref="O16:O17"/>
    <mergeCell ref="P16:P17"/>
    <mergeCell ref="L16:L17"/>
    <mergeCell ref="M16:N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2:M82"/>
  <sheetViews>
    <sheetView showGridLines="0" zoomScaleSheetLayoutView="70" zoomScalePageLayoutView="0" workbookViewId="0" topLeftCell="A4">
      <selection activeCell="A1" sqref="A1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229</v>
      </c>
    </row>
    <row r="4" spans="2:13" ht="25.5">
      <c r="B4" s="25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100" t="s">
        <v>51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3" ht="18.75" customHeight="1">
      <c r="B7" s="13" t="s">
        <v>5</v>
      </c>
      <c r="C7" s="100" t="s">
        <v>18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102" t="s">
        <v>6</v>
      </c>
      <c r="C14" s="102" t="s">
        <v>7</v>
      </c>
      <c r="D14" s="102" t="s">
        <v>19</v>
      </c>
      <c r="E14" s="102" t="s">
        <v>34</v>
      </c>
      <c r="F14" s="101" t="s">
        <v>59</v>
      </c>
      <c r="G14" s="101"/>
      <c r="H14" s="101"/>
      <c r="I14" s="102" t="s">
        <v>35</v>
      </c>
      <c r="J14" s="101" t="s">
        <v>59</v>
      </c>
      <c r="K14" s="101"/>
      <c r="L14" s="101"/>
      <c r="M14" s="102" t="s">
        <v>149</v>
      </c>
    </row>
    <row r="15" spans="2:13" ht="256.5" customHeight="1">
      <c r="B15" s="104"/>
      <c r="C15" s="104"/>
      <c r="D15" s="104"/>
      <c r="E15" s="104"/>
      <c r="F15" s="1" t="s">
        <v>28</v>
      </c>
      <c r="G15" s="1" t="s">
        <v>29</v>
      </c>
      <c r="H15" s="1" t="s">
        <v>30</v>
      </c>
      <c r="I15" s="104"/>
      <c r="J15" s="1" t="s">
        <v>28</v>
      </c>
      <c r="K15" s="1" t="s">
        <v>29</v>
      </c>
      <c r="L15" s="1" t="s">
        <v>30</v>
      </c>
      <c r="M15" s="104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135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132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93</v>
      </c>
      <c r="C19" s="7" t="s">
        <v>8</v>
      </c>
      <c r="D19" s="3" t="s">
        <v>118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94</v>
      </c>
      <c r="C20" s="7" t="s">
        <v>8</v>
      </c>
      <c r="D20" s="3" t="s">
        <v>119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95</v>
      </c>
      <c r="C21" s="7" t="s">
        <v>8</v>
      </c>
      <c r="D21" s="3" t="s">
        <v>120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96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133</v>
      </c>
      <c r="C23" s="7" t="s">
        <v>8</v>
      </c>
      <c r="D23" s="3" t="s">
        <v>121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97</v>
      </c>
      <c r="C24" s="7" t="s">
        <v>8</v>
      </c>
      <c r="D24" s="3" t="s">
        <v>122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244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245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247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228</v>
      </c>
      <c r="C28" s="3" t="s">
        <v>160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244</v>
      </c>
      <c r="C29" s="3" t="s">
        <v>160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245</v>
      </c>
      <c r="C30" s="3" t="s">
        <v>160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247</v>
      </c>
      <c r="C31" s="3" t="s">
        <v>160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68</v>
      </c>
      <c r="C32" s="7" t="s">
        <v>8</v>
      </c>
      <c r="D32" s="3" t="s">
        <v>123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134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98</v>
      </c>
      <c r="C34" s="7" t="s">
        <v>8</v>
      </c>
      <c r="D34" s="3" t="s">
        <v>124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99</v>
      </c>
      <c r="C35" s="7" t="s">
        <v>8</v>
      </c>
      <c r="D35" s="3" t="s">
        <v>125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100</v>
      </c>
      <c r="C36" s="7" t="s">
        <v>8</v>
      </c>
      <c r="D36" s="3" t="s">
        <v>126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101</v>
      </c>
      <c r="C37" s="7" t="s">
        <v>8</v>
      </c>
      <c r="D37" s="3" t="s">
        <v>127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208</v>
      </c>
      <c r="C38" s="7" t="s">
        <v>8</v>
      </c>
      <c r="D38" s="3" t="s">
        <v>49</v>
      </c>
      <c r="E38" s="18"/>
      <c r="F38" s="9" t="s">
        <v>116</v>
      </c>
      <c r="G38" s="18"/>
      <c r="H38" s="9" t="s">
        <v>116</v>
      </c>
      <c r="I38" s="18"/>
      <c r="J38" s="9" t="s">
        <v>116</v>
      </c>
      <c r="K38" s="18"/>
      <c r="L38" s="18"/>
      <c r="M38" s="9" t="s">
        <v>116</v>
      </c>
    </row>
    <row r="39" spans="2:13" ht="56.25">
      <c r="B39" s="44" t="s">
        <v>209</v>
      </c>
      <c r="C39" s="7" t="s">
        <v>8</v>
      </c>
      <c r="D39" s="3" t="s">
        <v>78</v>
      </c>
      <c r="E39" s="18"/>
      <c r="F39" s="9" t="s">
        <v>116</v>
      </c>
      <c r="G39" s="18"/>
      <c r="H39" s="9" t="s">
        <v>116</v>
      </c>
      <c r="I39" s="18"/>
      <c r="J39" s="9" t="s">
        <v>116</v>
      </c>
      <c r="K39" s="18"/>
      <c r="L39" s="18"/>
      <c r="M39" s="9" t="s">
        <v>116</v>
      </c>
    </row>
    <row r="40" spans="2:13" ht="56.25">
      <c r="B40" s="45" t="s">
        <v>210</v>
      </c>
      <c r="C40" s="7" t="s">
        <v>8</v>
      </c>
      <c r="D40" s="3" t="s">
        <v>215</v>
      </c>
      <c r="E40" s="18"/>
      <c r="F40" s="9" t="s">
        <v>116</v>
      </c>
      <c r="G40" s="18"/>
      <c r="H40" s="9" t="s">
        <v>116</v>
      </c>
      <c r="I40" s="18"/>
      <c r="J40" s="9" t="s">
        <v>116</v>
      </c>
      <c r="K40" s="18"/>
      <c r="L40" s="18"/>
      <c r="M40" s="9" t="s">
        <v>116</v>
      </c>
    </row>
    <row r="41" spans="2:13" ht="56.25">
      <c r="B41" s="45" t="s">
        <v>211</v>
      </c>
      <c r="C41" s="7" t="s">
        <v>8</v>
      </c>
      <c r="D41" s="3" t="s">
        <v>216</v>
      </c>
      <c r="E41" s="18"/>
      <c r="F41" s="9" t="s">
        <v>116</v>
      </c>
      <c r="G41" s="18"/>
      <c r="H41" s="9" t="s">
        <v>116</v>
      </c>
      <c r="I41" s="18"/>
      <c r="J41" s="9" t="s">
        <v>116</v>
      </c>
      <c r="K41" s="18"/>
      <c r="L41" s="18"/>
      <c r="M41" s="9" t="s">
        <v>116</v>
      </c>
    </row>
    <row r="42" spans="2:13" ht="112.5">
      <c r="B42" s="45" t="s">
        <v>212</v>
      </c>
      <c r="C42" s="7" t="s">
        <v>8</v>
      </c>
      <c r="D42" s="3" t="s">
        <v>217</v>
      </c>
      <c r="E42" s="18"/>
      <c r="F42" s="9" t="s">
        <v>116</v>
      </c>
      <c r="G42" s="18"/>
      <c r="H42" s="9" t="s">
        <v>116</v>
      </c>
      <c r="I42" s="18"/>
      <c r="J42" s="9" t="s">
        <v>116</v>
      </c>
      <c r="K42" s="18"/>
      <c r="L42" s="18"/>
      <c r="M42" s="9" t="s">
        <v>116</v>
      </c>
    </row>
    <row r="43" spans="2:13" ht="93.75">
      <c r="B43" s="45" t="s">
        <v>213</v>
      </c>
      <c r="C43" s="7" t="s">
        <v>8</v>
      </c>
      <c r="D43" s="3" t="s">
        <v>218</v>
      </c>
      <c r="E43" s="18"/>
      <c r="F43" s="9" t="s">
        <v>116</v>
      </c>
      <c r="G43" s="18"/>
      <c r="H43" s="9" t="s">
        <v>116</v>
      </c>
      <c r="I43" s="18"/>
      <c r="J43" s="9" t="s">
        <v>116</v>
      </c>
      <c r="K43" s="18"/>
      <c r="L43" s="18"/>
      <c r="M43" s="9" t="s">
        <v>116</v>
      </c>
    </row>
    <row r="44" spans="2:13" ht="37.5">
      <c r="B44" s="44" t="s">
        <v>214</v>
      </c>
      <c r="C44" s="7" t="s">
        <v>8</v>
      </c>
      <c r="D44" s="3" t="s">
        <v>79</v>
      </c>
      <c r="E44" s="18"/>
      <c r="F44" s="9" t="s">
        <v>116</v>
      </c>
      <c r="G44" s="18"/>
      <c r="H44" s="9" t="s">
        <v>116</v>
      </c>
      <c r="I44" s="18"/>
      <c r="J44" s="9" t="s">
        <v>116</v>
      </c>
      <c r="K44" s="18"/>
      <c r="L44" s="18"/>
      <c r="M44" s="9" t="s">
        <v>116</v>
      </c>
    </row>
    <row r="45" spans="2:13" ht="18.75">
      <c r="B45" s="2" t="s">
        <v>246</v>
      </c>
      <c r="C45" s="7" t="s">
        <v>8</v>
      </c>
      <c r="D45" s="3" t="s">
        <v>83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177</v>
      </c>
      <c r="C46" s="7" t="s">
        <v>8</v>
      </c>
      <c r="D46" s="3" t="s">
        <v>84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102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103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241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104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74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105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106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108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220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221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109" t="s">
        <v>32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2:13" ht="36.75" customHeight="1">
      <c r="B60" s="100" t="s">
        <v>60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 ht="44.25" customHeight="1">
      <c r="B61" s="100" t="s">
        <v>61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 ht="36" customHeight="1">
      <c r="B62" s="17" t="s">
        <v>227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230</v>
      </c>
    </row>
    <row r="64" spans="2:13" ht="44.25" customHeight="1">
      <c r="B64" s="47" t="s">
        <v>178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102" t="s">
        <v>6</v>
      </c>
      <c r="C65" s="102" t="s">
        <v>7</v>
      </c>
      <c r="D65" s="102" t="s">
        <v>19</v>
      </c>
      <c r="E65" s="102" t="s">
        <v>155</v>
      </c>
      <c r="F65" s="101" t="s">
        <v>59</v>
      </c>
      <c r="G65" s="101"/>
      <c r="H65" s="101"/>
      <c r="I65" s="102" t="s">
        <v>159</v>
      </c>
      <c r="J65" s="101" t="s">
        <v>59</v>
      </c>
      <c r="K65" s="101"/>
      <c r="L65" s="101"/>
      <c r="M65" s="102" t="s">
        <v>149</v>
      </c>
    </row>
    <row r="66" spans="2:13" ht="249.75" customHeight="1">
      <c r="B66" s="104"/>
      <c r="C66" s="104"/>
      <c r="D66" s="104"/>
      <c r="E66" s="104"/>
      <c r="F66" s="1" t="s">
        <v>28</v>
      </c>
      <c r="G66" s="1" t="s">
        <v>29</v>
      </c>
      <c r="H66" s="1" t="s">
        <v>30</v>
      </c>
      <c r="I66" s="104"/>
      <c r="J66" s="1" t="s">
        <v>28</v>
      </c>
      <c r="K66" s="1" t="s">
        <v>29</v>
      </c>
      <c r="L66" s="1" t="s">
        <v>30</v>
      </c>
      <c r="M66" s="104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113</v>
      </c>
      <c r="C68" s="7" t="s">
        <v>8</v>
      </c>
      <c r="D68" s="49">
        <v>800</v>
      </c>
      <c r="E68" s="39"/>
      <c r="F68" s="39" t="s">
        <v>116</v>
      </c>
      <c r="G68" s="39" t="s">
        <v>116</v>
      </c>
      <c r="H68" s="39" t="s">
        <v>116</v>
      </c>
      <c r="I68" s="39"/>
      <c r="J68" s="39" t="s">
        <v>116</v>
      </c>
      <c r="K68" s="39" t="s">
        <v>116</v>
      </c>
      <c r="L68" s="39" t="s">
        <v>116</v>
      </c>
      <c r="M68" s="39"/>
    </row>
    <row r="69" spans="2:13" ht="18.75">
      <c r="B69" s="50" t="s">
        <v>167</v>
      </c>
      <c r="C69" s="7" t="s">
        <v>8</v>
      </c>
      <c r="D69" s="49" t="s">
        <v>53</v>
      </c>
      <c r="E69" s="39" t="s">
        <v>116</v>
      </c>
      <c r="F69" s="39"/>
      <c r="G69" s="39"/>
      <c r="H69" s="39" t="s">
        <v>116</v>
      </c>
      <c r="I69" s="39" t="s">
        <v>116</v>
      </c>
      <c r="J69" s="39"/>
      <c r="K69" s="39"/>
      <c r="L69" s="39" t="s">
        <v>116</v>
      </c>
      <c r="M69" s="39"/>
    </row>
    <row r="70" spans="2:13" ht="71.25" customHeight="1">
      <c r="B70" s="10" t="s">
        <v>153</v>
      </c>
      <c r="C70" s="7" t="s">
        <v>8</v>
      </c>
      <c r="D70" s="49">
        <v>900</v>
      </c>
      <c r="E70" s="39" t="s">
        <v>116</v>
      </c>
      <c r="F70" s="39"/>
      <c r="G70" s="39"/>
      <c r="H70" s="39" t="s">
        <v>116</v>
      </c>
      <c r="I70" s="39" t="s">
        <v>116</v>
      </c>
      <c r="J70" s="39"/>
      <c r="K70" s="39"/>
      <c r="L70" s="39" t="s">
        <v>116</v>
      </c>
      <c r="M70" s="18"/>
    </row>
    <row r="71" spans="2:13" ht="66.75" customHeight="1">
      <c r="B71" s="10" t="s">
        <v>154</v>
      </c>
      <c r="C71" s="7" t="s">
        <v>8</v>
      </c>
      <c r="D71" s="49">
        <v>1000</v>
      </c>
      <c r="E71" s="39" t="s">
        <v>116</v>
      </c>
      <c r="F71" s="39"/>
      <c r="G71" s="39"/>
      <c r="H71" s="39" t="s">
        <v>116</v>
      </c>
      <c r="I71" s="39" t="s">
        <v>116</v>
      </c>
      <c r="J71" s="39"/>
      <c r="K71" s="39"/>
      <c r="L71" s="39" t="s">
        <v>116</v>
      </c>
      <c r="M71" s="18"/>
    </row>
    <row r="72" spans="2:13" ht="18.75">
      <c r="B72" s="10" t="s">
        <v>110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112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109" t="s">
        <v>32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2:13" ht="42.75" customHeight="1">
      <c r="B75" s="100" t="s">
        <v>60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 ht="42.75" customHeight="1">
      <c r="B76" s="100" t="s">
        <v>61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7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Q91"/>
  <sheetViews>
    <sheetView showGridLines="0" zoomScale="70" zoomScaleNormal="70" zoomScaleSheetLayoutView="20" zoomScalePageLayoutView="0" workbookViewId="0" topLeftCell="A52">
      <selection activeCell="G55" sqref="G55:H55"/>
    </sheetView>
  </sheetViews>
  <sheetFormatPr defaultColWidth="9.140625" defaultRowHeight="73.5" customHeight="1"/>
  <cols>
    <col min="1" max="1" width="0.13671875" style="58" customWidth="1"/>
    <col min="2" max="2" width="72.28125" style="58" customWidth="1"/>
    <col min="3" max="3" width="14.8515625" style="58" customWidth="1"/>
    <col min="4" max="4" width="10.7109375" style="58" customWidth="1"/>
    <col min="5" max="5" width="21.421875" style="58" customWidth="1"/>
    <col min="6" max="7" width="20.00390625" style="58" customWidth="1"/>
    <col min="8" max="8" width="21.8515625" style="58" customWidth="1"/>
    <col min="9" max="9" width="22.8515625" style="58" customWidth="1"/>
    <col min="10" max="11" width="20.00390625" style="58" customWidth="1"/>
    <col min="12" max="12" width="20.7109375" style="58" customWidth="1"/>
    <col min="13" max="13" width="20.00390625" style="58" customWidth="1"/>
    <col min="14" max="14" width="21.7109375" style="58" customWidth="1"/>
    <col min="15" max="15" width="26.28125" style="58" customWidth="1"/>
    <col min="16" max="16" width="19.421875" style="58" customWidth="1"/>
    <col min="17" max="17" width="26.8515625" style="58" customWidth="1"/>
    <col min="18" max="16384" width="9.140625" style="58" customWidth="1"/>
  </cols>
  <sheetData>
    <row r="2" ht="73.5" customHeight="1">
      <c r="Q2" s="59" t="s">
        <v>232</v>
      </c>
    </row>
    <row r="4" spans="2:17" ht="73.5" customHeight="1">
      <c r="B4" s="60" t="s">
        <v>158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6" spans="2:17" ht="55.5" customHeight="1">
      <c r="B6" s="62" t="s">
        <v>4</v>
      </c>
      <c r="C6" s="113" t="s">
        <v>50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</row>
    <row r="7" spans="2:17" ht="34.5" customHeight="1">
      <c r="B7" s="62" t="s">
        <v>5</v>
      </c>
      <c r="C7" s="113" t="s">
        <v>262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2:17" ht="36.75" customHeight="1">
      <c r="B8" s="62" t="s">
        <v>20</v>
      </c>
      <c r="C8" s="113" t="s">
        <v>62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</row>
    <row r="9" ht="3" customHeight="1">
      <c r="B9" s="62"/>
    </row>
    <row r="10" spans="2:17" ht="31.5" customHeight="1">
      <c r="B10" s="62" t="s">
        <v>21</v>
      </c>
      <c r="C10" s="58" t="s">
        <v>274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2:17" ht="39" customHeight="1">
      <c r="B11" s="62" t="s">
        <v>22</v>
      </c>
      <c r="C11" s="58">
        <v>1657142324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2:17" ht="33.75" customHeight="1">
      <c r="B12" s="62" t="s">
        <v>272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2:17" ht="45.75" customHeight="1">
      <c r="B13" s="62" t="s">
        <v>183</v>
      </c>
      <c r="C13" s="62" t="s">
        <v>273</v>
      </c>
      <c r="D13" s="62"/>
      <c r="E13" s="62"/>
      <c r="F13" s="62"/>
      <c r="G13" s="62"/>
      <c r="H13" s="62"/>
      <c r="I13" s="62"/>
      <c r="J13" s="62"/>
      <c r="K13" s="62"/>
      <c r="L13" s="62"/>
      <c r="M13" s="64"/>
      <c r="N13" s="64"/>
      <c r="O13" s="64"/>
      <c r="P13" s="64"/>
      <c r="Q13" s="64"/>
    </row>
    <row r="14" spans="2:17" ht="38.25" customHeight="1">
      <c r="B14" s="62" t="s">
        <v>24</v>
      </c>
      <c r="C14" s="58" t="s">
        <v>283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8:17" ht="12.75" customHeight="1">
      <c r="H15" s="64"/>
      <c r="I15" s="64"/>
      <c r="J15" s="64"/>
      <c r="K15" s="64"/>
      <c r="L15" s="64"/>
      <c r="M15" s="64"/>
      <c r="N15" s="64"/>
      <c r="O15" s="64"/>
      <c r="Q15" s="65"/>
    </row>
    <row r="16" spans="1:17" s="67" customFormat="1" ht="73.5" customHeight="1">
      <c r="A16" s="58"/>
      <c r="B16" s="115" t="s">
        <v>6</v>
      </c>
      <c r="C16" s="115" t="s">
        <v>7</v>
      </c>
      <c r="D16" s="115" t="s">
        <v>19</v>
      </c>
      <c r="E16" s="115" t="s">
        <v>34</v>
      </c>
      <c r="F16" s="115" t="s">
        <v>63</v>
      </c>
      <c r="G16" s="114" t="s">
        <v>64</v>
      </c>
      <c r="H16" s="114"/>
      <c r="I16" s="114"/>
      <c r="J16" s="114"/>
      <c r="K16" s="115" t="s">
        <v>35</v>
      </c>
      <c r="L16" s="115" t="s">
        <v>114</v>
      </c>
      <c r="M16" s="114" t="s">
        <v>65</v>
      </c>
      <c r="N16" s="114"/>
      <c r="O16" s="114"/>
      <c r="P16" s="114"/>
      <c r="Q16" s="115" t="s">
        <v>150</v>
      </c>
    </row>
    <row r="17" spans="2:17" s="67" customFormat="1" ht="73.5" customHeight="1">
      <c r="B17" s="116"/>
      <c r="C17" s="116"/>
      <c r="D17" s="116"/>
      <c r="E17" s="116"/>
      <c r="F17" s="116"/>
      <c r="G17" s="66" t="s">
        <v>26</v>
      </c>
      <c r="H17" s="66" t="s">
        <v>27</v>
      </c>
      <c r="I17" s="66" t="s">
        <v>109</v>
      </c>
      <c r="J17" s="66" t="s">
        <v>30</v>
      </c>
      <c r="K17" s="116"/>
      <c r="L17" s="116"/>
      <c r="M17" s="66" t="s">
        <v>26</v>
      </c>
      <c r="N17" s="66" t="s">
        <v>27</v>
      </c>
      <c r="O17" s="66" t="s">
        <v>109</v>
      </c>
      <c r="P17" s="66" t="s">
        <v>30</v>
      </c>
      <c r="Q17" s="116"/>
    </row>
    <row r="18" spans="2:17" s="67" customFormat="1" ht="73.5" customHeight="1">
      <c r="B18" s="68">
        <v>1</v>
      </c>
      <c r="C18" s="68">
        <v>2</v>
      </c>
      <c r="D18" s="68">
        <v>3</v>
      </c>
      <c r="E18" s="68">
        <v>4</v>
      </c>
      <c r="F18" s="68">
        <v>5</v>
      </c>
      <c r="G18" s="68">
        <v>6</v>
      </c>
      <c r="H18" s="68">
        <v>7</v>
      </c>
      <c r="I18" s="68" t="s">
        <v>117</v>
      </c>
      <c r="J18" s="68">
        <v>9</v>
      </c>
      <c r="K18" s="68">
        <v>10</v>
      </c>
      <c r="L18" s="68">
        <v>11</v>
      </c>
      <c r="M18" s="68">
        <v>12</v>
      </c>
      <c r="N18" s="68">
        <v>13</v>
      </c>
      <c r="O18" s="68" t="s">
        <v>137</v>
      </c>
      <c r="P18" s="68">
        <v>15</v>
      </c>
      <c r="Q18" s="68">
        <v>16</v>
      </c>
    </row>
    <row r="19" spans="2:17" s="67" customFormat="1" ht="73.5" customHeight="1">
      <c r="B19" s="69" t="s">
        <v>142</v>
      </c>
      <c r="C19" s="70" t="s">
        <v>8</v>
      </c>
      <c r="D19" s="70" t="s">
        <v>17</v>
      </c>
      <c r="E19" s="71">
        <f aca="true" t="shared" si="0" ref="E19:P19">E20+E28+E33+E41+E42+E43+E46+E47+E48</f>
        <v>202993.69</v>
      </c>
      <c r="F19" s="71">
        <f t="shared" si="0"/>
        <v>202993.69</v>
      </c>
      <c r="G19" s="71">
        <f t="shared" si="0"/>
        <v>172993.42</v>
      </c>
      <c r="H19" s="71">
        <f t="shared" si="0"/>
        <v>5554.610000000001</v>
      </c>
      <c r="I19" s="71">
        <f t="shared" si="0"/>
        <v>178548.03</v>
      </c>
      <c r="J19" s="71">
        <f t="shared" si="0"/>
        <v>24445.66</v>
      </c>
      <c r="K19" s="71">
        <f t="shared" si="0"/>
        <v>165182</v>
      </c>
      <c r="L19" s="71">
        <f t="shared" si="0"/>
        <v>165182</v>
      </c>
      <c r="M19" s="71">
        <f>M20+M28+M33+M41+M42+M43+M46+M47+M48</f>
        <v>141703</v>
      </c>
      <c r="N19" s="71">
        <f t="shared" si="0"/>
        <v>1934</v>
      </c>
      <c r="O19" s="71">
        <f t="shared" si="0"/>
        <v>143637</v>
      </c>
      <c r="P19" s="71">
        <f t="shared" si="0"/>
        <v>21545</v>
      </c>
      <c r="Q19" s="72"/>
    </row>
    <row r="20" spans="2:17" s="67" customFormat="1" ht="51" customHeight="1">
      <c r="B20" s="73" t="s">
        <v>162</v>
      </c>
      <c r="C20" s="70" t="s">
        <v>8</v>
      </c>
      <c r="D20" s="70" t="s">
        <v>46</v>
      </c>
      <c r="E20" s="71">
        <f aca="true" t="shared" si="1" ref="E20:E32">F20</f>
        <v>20880.24</v>
      </c>
      <c r="F20" s="71">
        <f aca="true" t="shared" si="2" ref="F20:F32">SUM(G20:H20,J20)</f>
        <v>20880.24</v>
      </c>
      <c r="G20" s="71">
        <f>G21+G22+G27</f>
        <v>20769.14</v>
      </c>
      <c r="H20" s="71">
        <f>H21+H22+H27</f>
        <v>75.47</v>
      </c>
      <c r="I20" s="71">
        <f>I21+I22+I27</f>
        <v>20844.61</v>
      </c>
      <c r="J20" s="71">
        <f>J21+J22+J27</f>
        <v>35.63</v>
      </c>
      <c r="K20" s="71">
        <f aca="true" t="shared" si="3" ref="K20:K65">L20</f>
        <v>16438</v>
      </c>
      <c r="L20" s="71">
        <f>SUM(M20:N20,P20)</f>
        <v>16438</v>
      </c>
      <c r="M20" s="71">
        <f>M21+M22+M27</f>
        <v>16370</v>
      </c>
      <c r="N20" s="71">
        <f>N21+N22+N27</f>
        <v>43</v>
      </c>
      <c r="O20" s="71">
        <f>O21+O22+O27</f>
        <v>16413</v>
      </c>
      <c r="P20" s="71">
        <f>P21+P22+P27</f>
        <v>25</v>
      </c>
      <c r="Q20" s="72"/>
    </row>
    <row r="21" spans="2:17" s="67" customFormat="1" ht="33.75" customHeight="1">
      <c r="B21" s="74" t="s">
        <v>161</v>
      </c>
      <c r="C21" s="70" t="s">
        <v>8</v>
      </c>
      <c r="D21" s="70" t="s">
        <v>118</v>
      </c>
      <c r="E21" s="71">
        <f t="shared" si="1"/>
        <v>591.81</v>
      </c>
      <c r="F21" s="71">
        <f t="shared" si="2"/>
        <v>591.81</v>
      </c>
      <c r="G21" s="71">
        <v>480.71</v>
      </c>
      <c r="H21" s="71">
        <v>75.47</v>
      </c>
      <c r="I21" s="71">
        <f aca="true" t="shared" si="4" ref="I21:I27">SUM(G21:H21)</f>
        <v>556.18</v>
      </c>
      <c r="J21" s="71">
        <v>35.63</v>
      </c>
      <c r="K21" s="71">
        <f t="shared" si="3"/>
        <v>379</v>
      </c>
      <c r="L21" s="71">
        <f aca="true" t="shared" si="5" ref="L21:L65">SUM(M21:N21,P21)</f>
        <v>379</v>
      </c>
      <c r="M21" s="71">
        <v>311</v>
      </c>
      <c r="N21" s="71">
        <v>43</v>
      </c>
      <c r="O21" s="71">
        <f aca="true" t="shared" si="6" ref="O21:O65">SUM(M21:N21)</f>
        <v>354</v>
      </c>
      <c r="P21" s="71">
        <v>25</v>
      </c>
      <c r="Q21" s="72"/>
    </row>
    <row r="22" spans="2:17" s="67" customFormat="1" ht="73.5" customHeight="1">
      <c r="B22" s="74" t="s">
        <v>248</v>
      </c>
      <c r="C22" s="75" t="s">
        <v>8</v>
      </c>
      <c r="D22" s="70" t="s">
        <v>119</v>
      </c>
      <c r="E22" s="71">
        <f t="shared" si="1"/>
        <v>20288.43</v>
      </c>
      <c r="F22" s="71">
        <f t="shared" si="2"/>
        <v>20288.43</v>
      </c>
      <c r="G22" s="71">
        <v>20288.43</v>
      </c>
      <c r="H22" s="71">
        <v>0</v>
      </c>
      <c r="I22" s="71">
        <f t="shared" si="4"/>
        <v>20288.43</v>
      </c>
      <c r="J22" s="71">
        <v>0</v>
      </c>
      <c r="K22" s="71">
        <f t="shared" si="3"/>
        <v>16059</v>
      </c>
      <c r="L22" s="71">
        <f t="shared" si="5"/>
        <v>16059</v>
      </c>
      <c r="M22" s="71">
        <v>16059</v>
      </c>
      <c r="N22" s="71">
        <v>0</v>
      </c>
      <c r="O22" s="71">
        <f t="shared" si="6"/>
        <v>16059</v>
      </c>
      <c r="P22" s="71">
        <v>0</v>
      </c>
      <c r="Q22" s="72"/>
    </row>
    <row r="23" spans="2:17" s="67" customFormat="1" ht="26.25" customHeight="1">
      <c r="B23" s="76" t="s">
        <v>257</v>
      </c>
      <c r="C23" s="75" t="s">
        <v>8</v>
      </c>
      <c r="D23" s="70"/>
      <c r="E23" s="71">
        <f t="shared" si="1"/>
        <v>0</v>
      </c>
      <c r="F23" s="71">
        <f t="shared" si="2"/>
        <v>0</v>
      </c>
      <c r="G23" s="71">
        <v>0</v>
      </c>
      <c r="H23" s="71">
        <v>0</v>
      </c>
      <c r="I23" s="71">
        <f t="shared" si="4"/>
        <v>0</v>
      </c>
      <c r="J23" s="71">
        <v>0</v>
      </c>
      <c r="K23" s="71">
        <f t="shared" si="3"/>
        <v>0</v>
      </c>
      <c r="L23" s="71">
        <f t="shared" si="5"/>
        <v>0</v>
      </c>
      <c r="M23" s="71">
        <v>0</v>
      </c>
      <c r="N23" s="71">
        <v>0</v>
      </c>
      <c r="O23" s="71">
        <f t="shared" si="6"/>
        <v>0</v>
      </c>
      <c r="P23" s="71">
        <v>0</v>
      </c>
      <c r="Q23" s="72"/>
    </row>
    <row r="24" spans="2:17" s="67" customFormat="1" ht="30.75" customHeight="1">
      <c r="B24" s="76" t="s">
        <v>249</v>
      </c>
      <c r="C24" s="75" t="s">
        <v>8</v>
      </c>
      <c r="D24" s="70"/>
      <c r="E24" s="71">
        <f t="shared" si="1"/>
        <v>0</v>
      </c>
      <c r="F24" s="71">
        <f t="shared" si="2"/>
        <v>0</v>
      </c>
      <c r="G24" s="71">
        <v>0</v>
      </c>
      <c r="H24" s="71">
        <v>0</v>
      </c>
      <c r="I24" s="71">
        <f t="shared" si="4"/>
        <v>0</v>
      </c>
      <c r="J24" s="71">
        <v>0</v>
      </c>
      <c r="K24" s="71">
        <f t="shared" si="3"/>
        <v>0</v>
      </c>
      <c r="L24" s="71">
        <f t="shared" si="5"/>
        <v>0</v>
      </c>
      <c r="M24" s="71">
        <v>0</v>
      </c>
      <c r="N24" s="71">
        <v>0</v>
      </c>
      <c r="O24" s="71">
        <f t="shared" si="6"/>
        <v>0</v>
      </c>
      <c r="P24" s="71">
        <v>0</v>
      </c>
      <c r="Q24" s="72"/>
    </row>
    <row r="25" spans="2:17" s="67" customFormat="1" ht="33" customHeight="1">
      <c r="B25" s="76" t="s">
        <v>250</v>
      </c>
      <c r="C25" s="75" t="s">
        <v>8</v>
      </c>
      <c r="D25" s="70"/>
      <c r="E25" s="71">
        <f t="shared" si="1"/>
        <v>0</v>
      </c>
      <c r="F25" s="71">
        <f t="shared" si="2"/>
        <v>0</v>
      </c>
      <c r="G25" s="71">
        <v>0</v>
      </c>
      <c r="H25" s="71">
        <v>0</v>
      </c>
      <c r="I25" s="71">
        <f t="shared" si="4"/>
        <v>0</v>
      </c>
      <c r="J25" s="71">
        <v>0</v>
      </c>
      <c r="K25" s="71">
        <f t="shared" si="3"/>
        <v>0</v>
      </c>
      <c r="L25" s="71">
        <f t="shared" si="5"/>
        <v>0</v>
      </c>
      <c r="M25" s="71">
        <v>0</v>
      </c>
      <c r="N25" s="71">
        <v>0</v>
      </c>
      <c r="O25" s="71">
        <f t="shared" si="6"/>
        <v>0</v>
      </c>
      <c r="P25" s="71">
        <v>0</v>
      </c>
      <c r="Q25" s="72"/>
    </row>
    <row r="26" spans="2:17" s="67" customFormat="1" ht="31.5" customHeight="1">
      <c r="B26" s="76" t="s">
        <v>251</v>
      </c>
      <c r="C26" s="75" t="s">
        <v>8</v>
      </c>
      <c r="D26" s="70"/>
      <c r="E26" s="71">
        <f t="shared" si="1"/>
        <v>0</v>
      </c>
      <c r="F26" s="71">
        <f t="shared" si="2"/>
        <v>0</v>
      </c>
      <c r="G26" s="71">
        <v>0</v>
      </c>
      <c r="H26" s="71">
        <v>0</v>
      </c>
      <c r="I26" s="71">
        <f t="shared" si="4"/>
        <v>0</v>
      </c>
      <c r="J26" s="71">
        <v>0</v>
      </c>
      <c r="K26" s="71">
        <f t="shared" si="3"/>
        <v>0</v>
      </c>
      <c r="L26" s="71">
        <f t="shared" si="5"/>
        <v>0</v>
      </c>
      <c r="M26" s="71">
        <v>0</v>
      </c>
      <c r="N26" s="71">
        <v>0</v>
      </c>
      <c r="O26" s="71">
        <f t="shared" si="6"/>
        <v>0</v>
      </c>
      <c r="P26" s="71">
        <v>0</v>
      </c>
      <c r="Q26" s="72"/>
    </row>
    <row r="27" spans="2:17" s="67" customFormat="1" ht="48" customHeight="1">
      <c r="B27" s="74" t="s">
        <v>70</v>
      </c>
      <c r="C27" s="70" t="s">
        <v>8</v>
      </c>
      <c r="D27" s="70" t="s">
        <v>120</v>
      </c>
      <c r="E27" s="71">
        <f t="shared" si="1"/>
        <v>0</v>
      </c>
      <c r="F27" s="71">
        <f t="shared" si="2"/>
        <v>0</v>
      </c>
      <c r="G27" s="71">
        <v>0</v>
      </c>
      <c r="H27" s="71">
        <v>0</v>
      </c>
      <c r="I27" s="71">
        <f t="shared" si="4"/>
        <v>0</v>
      </c>
      <c r="J27" s="71">
        <v>0</v>
      </c>
      <c r="K27" s="71">
        <f t="shared" si="3"/>
        <v>0</v>
      </c>
      <c r="L27" s="71">
        <f t="shared" si="5"/>
        <v>0</v>
      </c>
      <c r="M27" s="71">
        <v>0</v>
      </c>
      <c r="N27" s="71">
        <v>0</v>
      </c>
      <c r="O27" s="71">
        <f t="shared" si="6"/>
        <v>0</v>
      </c>
      <c r="P27" s="71">
        <v>0</v>
      </c>
      <c r="Q27" s="72"/>
    </row>
    <row r="28" spans="2:17" s="67" customFormat="1" ht="40.5" customHeight="1">
      <c r="B28" s="73" t="s">
        <v>143</v>
      </c>
      <c r="C28" s="70" t="s">
        <v>8</v>
      </c>
      <c r="D28" s="70" t="s">
        <v>47</v>
      </c>
      <c r="E28" s="71">
        <f t="shared" si="1"/>
        <v>12654.82</v>
      </c>
      <c r="F28" s="71">
        <f t="shared" si="2"/>
        <v>12654.82</v>
      </c>
      <c r="G28" s="71">
        <f>G29+G30+G31+G32</f>
        <v>12640.82</v>
      </c>
      <c r="H28" s="71">
        <f>H29+H30+H31+H32</f>
        <v>0.32</v>
      </c>
      <c r="I28" s="71">
        <f>I29+I30+I31+I32</f>
        <v>12641.14</v>
      </c>
      <c r="J28" s="71">
        <f>J29+J30+J31+J32</f>
        <v>13.68</v>
      </c>
      <c r="K28" s="71">
        <f t="shared" si="3"/>
        <v>12452</v>
      </c>
      <c r="L28" s="71">
        <f t="shared" si="5"/>
        <v>12452</v>
      </c>
      <c r="M28" s="71">
        <f>M29+M30+M31+M32</f>
        <v>12451</v>
      </c>
      <c r="N28" s="71">
        <f>N29+N30+N31+N32</f>
        <v>0</v>
      </c>
      <c r="O28" s="71">
        <f>O29+O30+O31+O32</f>
        <v>12451</v>
      </c>
      <c r="P28" s="71">
        <f>P29+P30+P31+P32</f>
        <v>1</v>
      </c>
      <c r="Q28" s="72"/>
    </row>
    <row r="29" spans="2:17" s="67" customFormat="1" ht="29.25" customHeight="1">
      <c r="B29" s="74" t="s">
        <v>58</v>
      </c>
      <c r="C29" s="70" t="s">
        <v>8</v>
      </c>
      <c r="D29" s="70" t="s">
        <v>138</v>
      </c>
      <c r="E29" s="71">
        <f t="shared" si="1"/>
        <v>23.740000000000002</v>
      </c>
      <c r="F29" s="71">
        <f t="shared" si="2"/>
        <v>23.740000000000002</v>
      </c>
      <c r="G29" s="71">
        <v>9.74</v>
      </c>
      <c r="H29" s="71">
        <v>0.32</v>
      </c>
      <c r="I29" s="71">
        <f>SUM(G29:H29)</f>
        <v>10.06</v>
      </c>
      <c r="J29" s="71">
        <v>13.68</v>
      </c>
      <c r="K29" s="71">
        <f t="shared" si="3"/>
        <v>8</v>
      </c>
      <c r="L29" s="71">
        <f t="shared" si="5"/>
        <v>8</v>
      </c>
      <c r="M29" s="71">
        <v>7</v>
      </c>
      <c r="N29" s="71">
        <v>0</v>
      </c>
      <c r="O29" s="71">
        <f t="shared" si="6"/>
        <v>7</v>
      </c>
      <c r="P29" s="71">
        <v>1</v>
      </c>
      <c r="Q29" s="72"/>
    </row>
    <row r="30" spans="2:17" s="67" customFormat="1" ht="38.25" customHeight="1">
      <c r="B30" s="74" t="s">
        <v>66</v>
      </c>
      <c r="C30" s="70" t="s">
        <v>8</v>
      </c>
      <c r="D30" s="70" t="s">
        <v>139</v>
      </c>
      <c r="E30" s="71">
        <f t="shared" si="1"/>
        <v>0</v>
      </c>
      <c r="F30" s="71">
        <f t="shared" si="2"/>
        <v>0</v>
      </c>
      <c r="G30" s="71">
        <v>0</v>
      </c>
      <c r="H30" s="71">
        <v>0</v>
      </c>
      <c r="I30" s="71">
        <f>SUM(G30:H30)</f>
        <v>0</v>
      </c>
      <c r="J30" s="71">
        <v>0</v>
      </c>
      <c r="K30" s="71">
        <f t="shared" si="3"/>
        <v>0</v>
      </c>
      <c r="L30" s="71">
        <f t="shared" si="5"/>
        <v>0</v>
      </c>
      <c r="M30" s="71">
        <v>0</v>
      </c>
      <c r="N30" s="71">
        <v>0</v>
      </c>
      <c r="O30" s="71">
        <f t="shared" si="6"/>
        <v>0</v>
      </c>
      <c r="P30" s="71">
        <v>0</v>
      </c>
      <c r="Q30" s="72"/>
    </row>
    <row r="31" spans="2:17" s="67" customFormat="1" ht="39" customHeight="1">
      <c r="B31" s="74" t="s">
        <v>92</v>
      </c>
      <c r="C31" s="70" t="s">
        <v>8</v>
      </c>
      <c r="D31" s="70" t="s">
        <v>140</v>
      </c>
      <c r="E31" s="71">
        <f t="shared" si="1"/>
        <v>0</v>
      </c>
      <c r="F31" s="71">
        <f t="shared" si="2"/>
        <v>0</v>
      </c>
      <c r="G31" s="71">
        <v>0</v>
      </c>
      <c r="H31" s="71">
        <v>0</v>
      </c>
      <c r="I31" s="71">
        <f>SUM(G31:H31)</f>
        <v>0</v>
      </c>
      <c r="J31" s="71">
        <v>0</v>
      </c>
      <c r="K31" s="71">
        <f t="shared" si="3"/>
        <v>0</v>
      </c>
      <c r="L31" s="71">
        <f t="shared" si="5"/>
        <v>0</v>
      </c>
      <c r="M31" s="71">
        <v>0</v>
      </c>
      <c r="N31" s="71">
        <v>0</v>
      </c>
      <c r="O31" s="71">
        <f t="shared" si="6"/>
        <v>0</v>
      </c>
      <c r="P31" s="71">
        <v>0</v>
      </c>
      <c r="Q31" s="72"/>
    </row>
    <row r="32" spans="2:17" s="67" customFormat="1" ht="39" customHeight="1">
      <c r="B32" s="74" t="s">
        <v>82</v>
      </c>
      <c r="C32" s="70" t="s">
        <v>8</v>
      </c>
      <c r="D32" s="70" t="s">
        <v>141</v>
      </c>
      <c r="E32" s="71">
        <f t="shared" si="1"/>
        <v>12631.08</v>
      </c>
      <c r="F32" s="71">
        <f t="shared" si="2"/>
        <v>12631.08</v>
      </c>
      <c r="G32" s="71">
        <v>12631.08</v>
      </c>
      <c r="H32" s="71">
        <v>0</v>
      </c>
      <c r="I32" s="71">
        <f>SUM(G32:H32)</f>
        <v>12631.08</v>
      </c>
      <c r="J32" s="71">
        <v>0</v>
      </c>
      <c r="K32" s="71">
        <f t="shared" si="3"/>
        <v>12444</v>
      </c>
      <c r="L32" s="71">
        <f t="shared" si="5"/>
        <v>12444</v>
      </c>
      <c r="M32" s="71">
        <v>12444</v>
      </c>
      <c r="N32" s="71">
        <v>0</v>
      </c>
      <c r="O32" s="71">
        <f t="shared" si="6"/>
        <v>12444</v>
      </c>
      <c r="P32" s="71">
        <v>0</v>
      </c>
      <c r="Q32" s="72"/>
    </row>
    <row r="33" spans="2:17" s="67" customFormat="1" ht="36" customHeight="1">
      <c r="B33" s="73" t="s">
        <v>57</v>
      </c>
      <c r="C33" s="70" t="s">
        <v>8</v>
      </c>
      <c r="D33" s="70" t="s">
        <v>121</v>
      </c>
      <c r="E33" s="71">
        <f aca="true" t="shared" si="7" ref="E33:P33">SUM(E34:E36)</f>
        <v>15572.800000000001</v>
      </c>
      <c r="F33" s="71">
        <f t="shared" si="7"/>
        <v>15572.800000000001</v>
      </c>
      <c r="G33" s="71">
        <f t="shared" si="7"/>
        <v>12902.060000000001</v>
      </c>
      <c r="H33" s="71">
        <f t="shared" si="7"/>
        <v>1429.5100000000002</v>
      </c>
      <c r="I33" s="71">
        <f t="shared" si="7"/>
        <v>14331.570000000002</v>
      </c>
      <c r="J33" s="71">
        <f t="shared" si="7"/>
        <v>1241.23</v>
      </c>
      <c r="K33" s="71">
        <f t="shared" si="7"/>
        <v>11855</v>
      </c>
      <c r="L33" s="71">
        <f t="shared" si="7"/>
        <v>11855</v>
      </c>
      <c r="M33" s="71">
        <f t="shared" si="7"/>
        <v>9907</v>
      </c>
      <c r="N33" s="71">
        <f t="shared" si="7"/>
        <v>1024</v>
      </c>
      <c r="O33" s="71">
        <f t="shared" si="7"/>
        <v>10931</v>
      </c>
      <c r="P33" s="71">
        <f t="shared" si="7"/>
        <v>924</v>
      </c>
      <c r="Q33" s="72"/>
    </row>
    <row r="34" spans="2:17" s="67" customFormat="1" ht="36" customHeight="1">
      <c r="B34" s="76" t="s">
        <v>244</v>
      </c>
      <c r="C34" s="70" t="s">
        <v>8</v>
      </c>
      <c r="D34" s="70"/>
      <c r="E34" s="71">
        <f>F34</f>
        <v>10700.28</v>
      </c>
      <c r="F34" s="71">
        <f>SUM(G34:H34,J34)</f>
        <v>10700.28</v>
      </c>
      <c r="G34" s="71">
        <v>9159.44</v>
      </c>
      <c r="H34" s="71">
        <v>299.61</v>
      </c>
      <c r="I34" s="71">
        <f>SUM(G34:H34)</f>
        <v>9459.050000000001</v>
      </c>
      <c r="J34" s="71">
        <v>1241.23</v>
      </c>
      <c r="K34" s="71">
        <f t="shared" si="3"/>
        <v>7732</v>
      </c>
      <c r="L34" s="71">
        <f t="shared" si="5"/>
        <v>7732</v>
      </c>
      <c r="M34" s="71">
        <v>6716</v>
      </c>
      <c r="N34" s="71">
        <v>92</v>
      </c>
      <c r="O34" s="71">
        <f t="shared" si="6"/>
        <v>6808</v>
      </c>
      <c r="P34" s="71">
        <v>924</v>
      </c>
      <c r="Q34" s="72"/>
    </row>
    <row r="35" spans="2:17" s="67" customFormat="1" ht="29.25" customHeight="1">
      <c r="B35" s="76" t="s">
        <v>245</v>
      </c>
      <c r="C35" s="70" t="s">
        <v>8</v>
      </c>
      <c r="D35" s="70"/>
      <c r="E35" s="71">
        <f>F35</f>
        <v>4872.52</v>
      </c>
      <c r="F35" s="71">
        <f>SUM(G35:H35,J35)</f>
        <v>4872.52</v>
      </c>
      <c r="G35" s="71">
        <v>3742.62</v>
      </c>
      <c r="H35" s="71">
        <v>1129.9</v>
      </c>
      <c r="I35" s="71">
        <f>SUM(G35:H35)</f>
        <v>4872.52</v>
      </c>
      <c r="J35" s="71">
        <v>0</v>
      </c>
      <c r="K35" s="71">
        <f t="shared" si="3"/>
        <v>4123</v>
      </c>
      <c r="L35" s="71">
        <f t="shared" si="5"/>
        <v>4123</v>
      </c>
      <c r="M35" s="71">
        <v>3191</v>
      </c>
      <c r="N35" s="71">
        <v>932</v>
      </c>
      <c r="O35" s="71">
        <f t="shared" si="6"/>
        <v>4123</v>
      </c>
      <c r="P35" s="71">
        <v>0</v>
      </c>
      <c r="Q35" s="72"/>
    </row>
    <row r="36" spans="2:17" s="67" customFormat="1" ht="30.75" customHeight="1">
      <c r="B36" s="76" t="s">
        <v>247</v>
      </c>
      <c r="C36" s="70" t="s">
        <v>8</v>
      </c>
      <c r="D36" s="70"/>
      <c r="E36" s="71">
        <f>F36</f>
        <v>0</v>
      </c>
      <c r="F36" s="71">
        <f>SUM(G36:H36,J36)</f>
        <v>0</v>
      </c>
      <c r="G36" s="71">
        <v>0</v>
      </c>
      <c r="H36" s="71">
        <v>0</v>
      </c>
      <c r="I36" s="71">
        <f>SUM(G36:H36)</f>
        <v>0</v>
      </c>
      <c r="J36" s="71">
        <v>0</v>
      </c>
      <c r="K36" s="71">
        <f t="shared" si="3"/>
        <v>0</v>
      </c>
      <c r="L36" s="71">
        <f t="shared" si="5"/>
        <v>0</v>
      </c>
      <c r="M36" s="71">
        <v>0</v>
      </c>
      <c r="N36" s="71">
        <v>0</v>
      </c>
      <c r="O36" s="71">
        <f t="shared" si="6"/>
        <v>0</v>
      </c>
      <c r="P36" s="71">
        <v>0</v>
      </c>
      <c r="Q36" s="72"/>
    </row>
    <row r="37" spans="2:17" s="67" customFormat="1" ht="33" customHeight="1">
      <c r="B37" s="77" t="s">
        <v>228</v>
      </c>
      <c r="C37" s="70" t="s">
        <v>89</v>
      </c>
      <c r="D37" s="70" t="s">
        <v>53</v>
      </c>
      <c r="E37" s="71">
        <f>SUM(E38:E40)</f>
        <v>13.29</v>
      </c>
      <c r="F37" s="71">
        <f>SUM(F38:F40)</f>
        <v>13.29</v>
      </c>
      <c r="G37" s="71">
        <f>SUM(G38:G40)</f>
        <v>13</v>
      </c>
      <c r="H37" s="71">
        <f>SUM(H38:H40)</f>
        <v>0.29000000000000004</v>
      </c>
      <c r="I37" s="71">
        <f>SUM(I38:I40)</f>
        <v>13.29</v>
      </c>
      <c r="J37" s="71">
        <v>0</v>
      </c>
      <c r="K37" s="71">
        <f>SUM(K38:K40)</f>
        <v>13.29</v>
      </c>
      <c r="L37" s="71">
        <f>SUM(L38:L40)</f>
        <v>13.29</v>
      </c>
      <c r="M37" s="71">
        <v>13</v>
      </c>
      <c r="N37" s="71">
        <f>SUM(N38:N40)</f>
        <v>0.29000000000000004</v>
      </c>
      <c r="O37" s="71">
        <f>SUM(O38:O40)</f>
        <v>13.29</v>
      </c>
      <c r="P37" s="71">
        <v>0</v>
      </c>
      <c r="Q37" s="72"/>
    </row>
    <row r="38" spans="2:17" s="67" customFormat="1" ht="29.25" customHeight="1">
      <c r="B38" s="76" t="s">
        <v>244</v>
      </c>
      <c r="C38" s="70" t="s">
        <v>89</v>
      </c>
      <c r="D38" s="70"/>
      <c r="E38" s="71">
        <f aca="true" t="shared" si="8" ref="E38:E65">F38</f>
        <v>7.12</v>
      </c>
      <c r="F38" s="71">
        <f aca="true" t="shared" si="9" ref="F38:F65">SUM(G38:H38,J38)</f>
        <v>7.12</v>
      </c>
      <c r="G38" s="71">
        <v>7</v>
      </c>
      <c r="H38" s="71">
        <v>0.12</v>
      </c>
      <c r="I38" s="71">
        <f aca="true" t="shared" si="10" ref="I38:I43">SUM(G38:H38)</f>
        <v>7.12</v>
      </c>
      <c r="J38" s="71">
        <v>0</v>
      </c>
      <c r="K38" s="71">
        <f t="shared" si="3"/>
        <v>7.12</v>
      </c>
      <c r="L38" s="71">
        <f t="shared" si="5"/>
        <v>7.12</v>
      </c>
      <c r="M38" s="71">
        <v>7</v>
      </c>
      <c r="N38" s="71">
        <v>0.12</v>
      </c>
      <c r="O38" s="71">
        <f t="shared" si="6"/>
        <v>7.12</v>
      </c>
      <c r="P38" s="71">
        <v>0</v>
      </c>
      <c r="Q38" s="72"/>
    </row>
    <row r="39" spans="2:17" s="67" customFormat="1" ht="31.5" customHeight="1">
      <c r="B39" s="76" t="s">
        <v>245</v>
      </c>
      <c r="C39" s="70" t="s">
        <v>89</v>
      </c>
      <c r="D39" s="70"/>
      <c r="E39" s="71">
        <f t="shared" si="8"/>
        <v>6.17</v>
      </c>
      <c r="F39" s="71">
        <f t="shared" si="9"/>
        <v>6.17</v>
      </c>
      <c r="G39" s="71">
        <v>6</v>
      </c>
      <c r="H39" s="71">
        <v>0.17</v>
      </c>
      <c r="I39" s="71">
        <f t="shared" si="10"/>
        <v>6.17</v>
      </c>
      <c r="J39" s="71">
        <v>0</v>
      </c>
      <c r="K39" s="71">
        <f t="shared" si="3"/>
        <v>6.17</v>
      </c>
      <c r="L39" s="71">
        <f t="shared" si="5"/>
        <v>6.17</v>
      </c>
      <c r="M39" s="71">
        <v>6</v>
      </c>
      <c r="N39" s="71">
        <v>0.17</v>
      </c>
      <c r="O39" s="71">
        <f t="shared" si="6"/>
        <v>6.17</v>
      </c>
      <c r="P39" s="71">
        <v>0</v>
      </c>
      <c r="Q39" s="72"/>
    </row>
    <row r="40" spans="2:17" s="67" customFormat="1" ht="36" customHeight="1">
      <c r="B40" s="76" t="s">
        <v>247</v>
      </c>
      <c r="C40" s="70" t="s">
        <v>89</v>
      </c>
      <c r="D40" s="70"/>
      <c r="E40" s="71">
        <f t="shared" si="8"/>
        <v>0</v>
      </c>
      <c r="F40" s="71">
        <f t="shared" si="9"/>
        <v>0</v>
      </c>
      <c r="G40" s="71">
        <v>0</v>
      </c>
      <c r="H40" s="71">
        <v>0</v>
      </c>
      <c r="I40" s="71">
        <f t="shared" si="10"/>
        <v>0</v>
      </c>
      <c r="J40" s="71">
        <v>0</v>
      </c>
      <c r="K40" s="71">
        <f t="shared" si="3"/>
        <v>0</v>
      </c>
      <c r="L40" s="71">
        <f t="shared" si="5"/>
        <v>0</v>
      </c>
      <c r="M40" s="71">
        <v>0</v>
      </c>
      <c r="N40" s="71">
        <v>0</v>
      </c>
      <c r="O40" s="71">
        <f t="shared" si="6"/>
        <v>0</v>
      </c>
      <c r="P40" s="71">
        <v>0</v>
      </c>
      <c r="Q40" s="72"/>
    </row>
    <row r="41" spans="2:17" s="67" customFormat="1" ht="103.5" customHeight="1">
      <c r="B41" s="73" t="s">
        <v>68</v>
      </c>
      <c r="C41" s="70" t="s">
        <v>8</v>
      </c>
      <c r="D41" s="70" t="s">
        <v>48</v>
      </c>
      <c r="E41" s="71">
        <f t="shared" si="8"/>
        <v>2809.54</v>
      </c>
      <c r="F41" s="71">
        <f t="shared" si="9"/>
        <v>2809.54</v>
      </c>
      <c r="G41" s="71">
        <v>2329.9</v>
      </c>
      <c r="H41" s="71">
        <v>259.06</v>
      </c>
      <c r="I41" s="71">
        <f t="shared" si="10"/>
        <v>2588.96</v>
      </c>
      <c r="J41" s="71">
        <v>220.58</v>
      </c>
      <c r="K41" s="71">
        <f t="shared" si="3"/>
        <v>2164</v>
      </c>
      <c r="L41" s="71">
        <f t="shared" si="5"/>
        <v>2164</v>
      </c>
      <c r="M41" s="71">
        <v>1812</v>
      </c>
      <c r="N41" s="71">
        <v>187</v>
      </c>
      <c r="O41" s="71">
        <f t="shared" si="6"/>
        <v>1999</v>
      </c>
      <c r="P41" s="71">
        <v>165</v>
      </c>
      <c r="Q41" s="72"/>
    </row>
    <row r="42" spans="2:17" s="67" customFormat="1" ht="50.25" customHeight="1">
      <c r="B42" s="73" t="s">
        <v>69</v>
      </c>
      <c r="C42" s="70" t="s">
        <v>8</v>
      </c>
      <c r="D42" s="70" t="s">
        <v>49</v>
      </c>
      <c r="E42" s="71">
        <f t="shared" si="8"/>
        <v>88492.62999999999</v>
      </c>
      <c r="F42" s="71">
        <f t="shared" si="9"/>
        <v>88492.62999999999</v>
      </c>
      <c r="G42" s="71">
        <v>88274.87</v>
      </c>
      <c r="H42" s="71">
        <v>0.31</v>
      </c>
      <c r="I42" s="71">
        <f t="shared" si="10"/>
        <v>88275.18</v>
      </c>
      <c r="J42" s="71">
        <v>217.45</v>
      </c>
      <c r="K42" s="71">
        <f t="shared" si="3"/>
        <v>73967</v>
      </c>
      <c r="L42" s="71">
        <f t="shared" si="5"/>
        <v>73967</v>
      </c>
      <c r="M42" s="71">
        <v>73877</v>
      </c>
      <c r="N42" s="71">
        <v>0</v>
      </c>
      <c r="O42" s="71">
        <f t="shared" si="6"/>
        <v>73877</v>
      </c>
      <c r="P42" s="71">
        <v>90</v>
      </c>
      <c r="Q42" s="72"/>
    </row>
    <row r="43" spans="2:17" s="67" customFormat="1" ht="50.25" customHeight="1">
      <c r="B43" s="73" t="s">
        <v>144</v>
      </c>
      <c r="C43" s="70" t="s">
        <v>8</v>
      </c>
      <c r="D43" s="70" t="s">
        <v>78</v>
      </c>
      <c r="E43" s="71">
        <f t="shared" si="8"/>
        <v>3845.34</v>
      </c>
      <c r="F43" s="71">
        <f t="shared" si="9"/>
        <v>3845.34</v>
      </c>
      <c r="G43" s="71">
        <v>3691.38</v>
      </c>
      <c r="H43" s="71">
        <v>29.94</v>
      </c>
      <c r="I43" s="71">
        <f t="shared" si="10"/>
        <v>3721.32</v>
      </c>
      <c r="J43" s="71">
        <v>124.02</v>
      </c>
      <c r="K43" s="71">
        <f t="shared" si="3"/>
        <v>3742</v>
      </c>
      <c r="L43" s="71">
        <f t="shared" si="5"/>
        <v>3742</v>
      </c>
      <c r="M43" s="71">
        <f>M44+M45</f>
        <v>3616</v>
      </c>
      <c r="N43" s="71">
        <f>N44+N45</f>
        <v>11</v>
      </c>
      <c r="O43" s="71">
        <f>O44+O45</f>
        <v>3627</v>
      </c>
      <c r="P43" s="71">
        <f>P44+P45</f>
        <v>115</v>
      </c>
      <c r="Q43" s="72"/>
    </row>
    <row r="44" spans="2:17" s="67" customFormat="1" ht="36.75" customHeight="1">
      <c r="B44" s="77" t="s">
        <v>71</v>
      </c>
      <c r="C44" s="70" t="s">
        <v>8</v>
      </c>
      <c r="D44" s="78">
        <v>161</v>
      </c>
      <c r="E44" s="71">
        <f t="shared" si="8"/>
        <v>3845.34</v>
      </c>
      <c r="F44" s="71">
        <f t="shared" si="9"/>
        <v>3845.34</v>
      </c>
      <c r="G44" s="71">
        <v>3691.38</v>
      </c>
      <c r="H44" s="71">
        <v>29.94</v>
      </c>
      <c r="I44" s="71">
        <f aca="true" t="shared" si="11" ref="I44:I59">SUM(G44:H44)</f>
        <v>3721.32</v>
      </c>
      <c r="J44" s="71">
        <v>124.02</v>
      </c>
      <c r="K44" s="71">
        <f t="shared" si="3"/>
        <v>3742</v>
      </c>
      <c r="L44" s="71">
        <f t="shared" si="5"/>
        <v>3742</v>
      </c>
      <c r="M44" s="71">
        <v>3616</v>
      </c>
      <c r="N44" s="71">
        <v>11</v>
      </c>
      <c r="O44" s="71">
        <f t="shared" si="6"/>
        <v>3627</v>
      </c>
      <c r="P44" s="71">
        <v>115</v>
      </c>
      <c r="Q44" s="72"/>
    </row>
    <row r="45" spans="2:17" s="67" customFormat="1" ht="38.25" customHeight="1">
      <c r="B45" s="77" t="s">
        <v>72</v>
      </c>
      <c r="C45" s="70" t="s">
        <v>8</v>
      </c>
      <c r="D45" s="78">
        <v>162</v>
      </c>
      <c r="E45" s="71">
        <f t="shared" si="8"/>
        <v>0</v>
      </c>
      <c r="F45" s="71">
        <f t="shared" si="9"/>
        <v>0</v>
      </c>
      <c r="G45" s="71">
        <v>0</v>
      </c>
      <c r="H45" s="71">
        <v>0</v>
      </c>
      <c r="I45" s="71">
        <f t="shared" si="11"/>
        <v>0</v>
      </c>
      <c r="J45" s="71">
        <v>0</v>
      </c>
      <c r="K45" s="71">
        <f t="shared" si="3"/>
        <v>0</v>
      </c>
      <c r="L45" s="71">
        <f t="shared" si="5"/>
        <v>0</v>
      </c>
      <c r="M45" s="71">
        <v>0</v>
      </c>
      <c r="N45" s="71">
        <v>0</v>
      </c>
      <c r="O45" s="71">
        <f t="shared" si="6"/>
        <v>0</v>
      </c>
      <c r="P45" s="71">
        <v>0</v>
      </c>
      <c r="Q45" s="72"/>
    </row>
    <row r="46" spans="2:17" s="67" customFormat="1" ht="40.5" customHeight="1">
      <c r="B46" s="73" t="s">
        <v>90</v>
      </c>
      <c r="C46" s="70" t="s">
        <v>8</v>
      </c>
      <c r="D46" s="70" t="s">
        <v>79</v>
      </c>
      <c r="E46" s="71">
        <f t="shared" si="8"/>
        <v>11182.32</v>
      </c>
      <c r="F46" s="71">
        <f t="shared" si="9"/>
        <v>11182.32</v>
      </c>
      <c r="G46" s="71">
        <v>11180.25</v>
      </c>
      <c r="H46" s="71">
        <v>0</v>
      </c>
      <c r="I46" s="71">
        <f t="shared" si="11"/>
        <v>11180.25</v>
      </c>
      <c r="J46" s="71">
        <v>2.07</v>
      </c>
      <c r="K46" s="71">
        <f t="shared" si="3"/>
        <v>9852</v>
      </c>
      <c r="L46" s="71">
        <f t="shared" si="5"/>
        <v>9852</v>
      </c>
      <c r="M46" s="71">
        <v>9851</v>
      </c>
      <c r="N46" s="71">
        <v>0</v>
      </c>
      <c r="O46" s="71">
        <f t="shared" si="6"/>
        <v>9851</v>
      </c>
      <c r="P46" s="71">
        <v>1</v>
      </c>
      <c r="Q46" s="72"/>
    </row>
    <row r="47" spans="2:17" s="67" customFormat="1" ht="73.5" customHeight="1">
      <c r="B47" s="73" t="s">
        <v>73</v>
      </c>
      <c r="C47" s="70" t="s">
        <v>8</v>
      </c>
      <c r="D47" s="70" t="s">
        <v>80</v>
      </c>
      <c r="E47" s="71">
        <f t="shared" si="8"/>
        <v>0</v>
      </c>
      <c r="F47" s="71">
        <f t="shared" si="9"/>
        <v>0</v>
      </c>
      <c r="G47" s="71">
        <v>0</v>
      </c>
      <c r="H47" s="71">
        <v>0</v>
      </c>
      <c r="I47" s="71">
        <f t="shared" si="11"/>
        <v>0</v>
      </c>
      <c r="J47" s="71">
        <v>0</v>
      </c>
      <c r="K47" s="71">
        <f t="shared" si="3"/>
        <v>0</v>
      </c>
      <c r="L47" s="71">
        <f t="shared" si="5"/>
        <v>0</v>
      </c>
      <c r="M47" s="71">
        <v>0</v>
      </c>
      <c r="N47" s="71">
        <v>0</v>
      </c>
      <c r="O47" s="71">
        <f t="shared" si="6"/>
        <v>0</v>
      </c>
      <c r="P47" s="71">
        <v>0</v>
      </c>
      <c r="Q47" s="72"/>
    </row>
    <row r="48" spans="2:17" s="67" customFormat="1" ht="33" customHeight="1">
      <c r="B48" s="73" t="s">
        <v>43</v>
      </c>
      <c r="C48" s="70" t="s">
        <v>8</v>
      </c>
      <c r="D48" s="70" t="s">
        <v>81</v>
      </c>
      <c r="E48" s="71">
        <f t="shared" si="8"/>
        <v>47556</v>
      </c>
      <c r="F48" s="71">
        <f t="shared" si="9"/>
        <v>47556</v>
      </c>
      <c r="G48" s="71">
        <v>21205</v>
      </c>
      <c r="H48" s="71">
        <v>3760</v>
      </c>
      <c r="I48" s="71">
        <f t="shared" si="11"/>
        <v>24965</v>
      </c>
      <c r="J48" s="71">
        <v>22591</v>
      </c>
      <c r="K48" s="71">
        <f t="shared" si="3"/>
        <v>34712</v>
      </c>
      <c r="L48" s="71">
        <f t="shared" si="5"/>
        <v>34712</v>
      </c>
      <c r="M48" s="71">
        <v>13819</v>
      </c>
      <c r="N48" s="71">
        <v>669</v>
      </c>
      <c r="O48" s="71">
        <f t="shared" si="6"/>
        <v>14488</v>
      </c>
      <c r="P48" s="71">
        <v>20224</v>
      </c>
      <c r="Q48" s="72"/>
    </row>
    <row r="49" spans="2:17" s="67" customFormat="1" ht="73.5" customHeight="1">
      <c r="B49" s="69" t="s">
        <v>243</v>
      </c>
      <c r="C49" s="70" t="s">
        <v>8</v>
      </c>
      <c r="D49" s="70" t="s">
        <v>83</v>
      </c>
      <c r="E49" s="71">
        <f t="shared" si="8"/>
        <v>0</v>
      </c>
      <c r="F49" s="71">
        <f t="shared" si="9"/>
        <v>0</v>
      </c>
      <c r="G49" s="71">
        <v>0</v>
      </c>
      <c r="H49" s="71">
        <f>SUM(H50:H54)</f>
        <v>0</v>
      </c>
      <c r="I49" s="71">
        <f t="shared" si="11"/>
        <v>0</v>
      </c>
      <c r="J49" s="71">
        <v>0</v>
      </c>
      <c r="K49" s="71">
        <f t="shared" si="3"/>
        <v>0</v>
      </c>
      <c r="L49" s="71">
        <f t="shared" si="5"/>
        <v>0</v>
      </c>
      <c r="M49" s="71">
        <v>0</v>
      </c>
      <c r="N49" s="71">
        <f>SUM(N50:N54)</f>
        <v>0</v>
      </c>
      <c r="O49" s="71">
        <f t="shared" si="6"/>
        <v>0</v>
      </c>
      <c r="P49" s="71">
        <v>0</v>
      </c>
      <c r="Q49" s="72"/>
    </row>
    <row r="50" spans="2:17" s="67" customFormat="1" ht="45.75" customHeight="1">
      <c r="B50" s="73" t="s">
        <v>104</v>
      </c>
      <c r="C50" s="70"/>
      <c r="D50" s="70" t="s">
        <v>84</v>
      </c>
      <c r="E50" s="71">
        <f t="shared" si="8"/>
        <v>0</v>
      </c>
      <c r="F50" s="71">
        <f t="shared" si="9"/>
        <v>0</v>
      </c>
      <c r="G50" s="71">
        <v>0</v>
      </c>
      <c r="H50" s="71">
        <v>0</v>
      </c>
      <c r="I50" s="71">
        <f t="shared" si="11"/>
        <v>0</v>
      </c>
      <c r="J50" s="71">
        <v>0</v>
      </c>
      <c r="K50" s="71">
        <f t="shared" si="3"/>
        <v>0</v>
      </c>
      <c r="L50" s="71">
        <f t="shared" si="5"/>
        <v>0</v>
      </c>
      <c r="M50" s="71">
        <v>0</v>
      </c>
      <c r="N50" s="71">
        <v>0</v>
      </c>
      <c r="O50" s="71">
        <f t="shared" si="6"/>
        <v>0</v>
      </c>
      <c r="P50" s="71">
        <v>0</v>
      </c>
      <c r="Q50" s="72"/>
    </row>
    <row r="51" spans="2:17" s="67" customFormat="1" ht="45.75" customHeight="1">
      <c r="B51" s="73" t="s">
        <v>74</v>
      </c>
      <c r="C51" s="70" t="s">
        <v>8</v>
      </c>
      <c r="D51" s="70" t="s">
        <v>85</v>
      </c>
      <c r="E51" s="71">
        <f t="shared" si="8"/>
        <v>0</v>
      </c>
      <c r="F51" s="71">
        <f t="shared" si="9"/>
        <v>0</v>
      </c>
      <c r="G51" s="71">
        <v>0</v>
      </c>
      <c r="H51" s="71">
        <v>0</v>
      </c>
      <c r="I51" s="71">
        <f t="shared" si="11"/>
        <v>0</v>
      </c>
      <c r="J51" s="71">
        <v>0</v>
      </c>
      <c r="K51" s="71">
        <f t="shared" si="3"/>
        <v>0</v>
      </c>
      <c r="L51" s="71">
        <f t="shared" si="5"/>
        <v>0</v>
      </c>
      <c r="M51" s="71">
        <v>0</v>
      </c>
      <c r="N51" s="71">
        <v>0</v>
      </c>
      <c r="O51" s="71">
        <f t="shared" si="6"/>
        <v>0</v>
      </c>
      <c r="P51" s="71">
        <v>0</v>
      </c>
      <c r="Q51" s="72"/>
    </row>
    <row r="52" spans="2:17" s="67" customFormat="1" ht="42.75" customHeight="1">
      <c r="B52" s="73" t="s">
        <v>75</v>
      </c>
      <c r="C52" s="70" t="s">
        <v>8</v>
      </c>
      <c r="D52" s="70" t="s">
        <v>86</v>
      </c>
      <c r="E52" s="71">
        <f t="shared" si="8"/>
        <v>0</v>
      </c>
      <c r="F52" s="71">
        <f t="shared" si="9"/>
        <v>0</v>
      </c>
      <c r="G52" s="71">
        <v>0</v>
      </c>
      <c r="H52" s="71">
        <v>0</v>
      </c>
      <c r="I52" s="71">
        <f t="shared" si="11"/>
        <v>0</v>
      </c>
      <c r="J52" s="71">
        <v>0</v>
      </c>
      <c r="K52" s="71">
        <f t="shared" si="3"/>
        <v>0</v>
      </c>
      <c r="L52" s="71">
        <f t="shared" si="5"/>
        <v>0</v>
      </c>
      <c r="M52" s="71">
        <v>0</v>
      </c>
      <c r="N52" s="71">
        <v>0</v>
      </c>
      <c r="O52" s="71">
        <f t="shared" si="6"/>
        <v>0</v>
      </c>
      <c r="P52" s="71">
        <v>0</v>
      </c>
      <c r="Q52" s="72"/>
    </row>
    <row r="53" spans="2:17" s="67" customFormat="1" ht="42.75" customHeight="1">
      <c r="B53" s="73" t="s">
        <v>67</v>
      </c>
      <c r="C53" s="70" t="s">
        <v>8</v>
      </c>
      <c r="D53" s="70" t="s">
        <v>87</v>
      </c>
      <c r="E53" s="71">
        <f t="shared" si="8"/>
        <v>0</v>
      </c>
      <c r="F53" s="71">
        <f t="shared" si="9"/>
        <v>0</v>
      </c>
      <c r="G53" s="71">
        <v>0</v>
      </c>
      <c r="H53" s="71">
        <v>0</v>
      </c>
      <c r="I53" s="71">
        <f t="shared" si="11"/>
        <v>0</v>
      </c>
      <c r="J53" s="71">
        <v>0</v>
      </c>
      <c r="K53" s="71">
        <f t="shared" si="3"/>
        <v>0</v>
      </c>
      <c r="L53" s="71">
        <f t="shared" si="5"/>
        <v>0</v>
      </c>
      <c r="M53" s="71">
        <v>0</v>
      </c>
      <c r="N53" s="71">
        <v>0</v>
      </c>
      <c r="O53" s="71">
        <f t="shared" si="6"/>
        <v>0</v>
      </c>
      <c r="P53" s="71">
        <v>0</v>
      </c>
      <c r="Q53" s="72"/>
    </row>
    <row r="54" spans="2:17" s="67" customFormat="1" ht="40.5" customHeight="1">
      <c r="B54" s="73" t="s">
        <v>76</v>
      </c>
      <c r="C54" s="70" t="s">
        <v>8</v>
      </c>
      <c r="D54" s="70" t="s">
        <v>242</v>
      </c>
      <c r="E54" s="71">
        <f t="shared" si="8"/>
        <v>0</v>
      </c>
      <c r="F54" s="71">
        <f t="shared" si="9"/>
        <v>0</v>
      </c>
      <c r="G54" s="71">
        <v>0</v>
      </c>
      <c r="H54" s="71">
        <v>0</v>
      </c>
      <c r="I54" s="71">
        <f t="shared" si="11"/>
        <v>0</v>
      </c>
      <c r="J54" s="71">
        <v>0</v>
      </c>
      <c r="K54" s="71">
        <f t="shared" si="3"/>
        <v>0</v>
      </c>
      <c r="L54" s="71">
        <f t="shared" si="5"/>
        <v>0</v>
      </c>
      <c r="M54" s="71">
        <v>0</v>
      </c>
      <c r="N54" s="71">
        <v>0</v>
      </c>
      <c r="O54" s="71">
        <f t="shared" si="6"/>
        <v>0</v>
      </c>
      <c r="P54" s="71">
        <v>0</v>
      </c>
      <c r="Q54" s="72"/>
    </row>
    <row r="55" spans="2:17" s="67" customFormat="1" ht="45.75" customHeight="1">
      <c r="B55" s="69" t="s">
        <v>77</v>
      </c>
      <c r="C55" s="70" t="s">
        <v>8</v>
      </c>
      <c r="D55" s="70" t="s">
        <v>128</v>
      </c>
      <c r="E55" s="71">
        <f t="shared" si="8"/>
        <v>14745</v>
      </c>
      <c r="F55" s="71">
        <f t="shared" si="9"/>
        <v>14745</v>
      </c>
      <c r="G55" s="71">
        <v>-7781</v>
      </c>
      <c r="H55" s="71">
        <v>19878</v>
      </c>
      <c r="I55" s="71">
        <f t="shared" si="11"/>
        <v>12097</v>
      </c>
      <c r="J55" s="71">
        <v>2648</v>
      </c>
      <c r="K55" s="71">
        <f t="shared" si="3"/>
        <v>26886</v>
      </c>
      <c r="L55" s="71">
        <f t="shared" si="5"/>
        <v>26886</v>
      </c>
      <c r="M55" s="71">
        <v>-3497</v>
      </c>
      <c r="N55" s="71">
        <v>33982</v>
      </c>
      <c r="O55" s="71">
        <f t="shared" si="6"/>
        <v>30485</v>
      </c>
      <c r="P55" s="71">
        <v>-3599</v>
      </c>
      <c r="Q55" s="72"/>
    </row>
    <row r="56" spans="2:17" s="67" customFormat="1" ht="36.75" customHeight="1">
      <c r="B56" s="79" t="s">
        <v>219</v>
      </c>
      <c r="C56" s="80"/>
      <c r="D56" s="80"/>
      <c r="E56" s="71">
        <f t="shared" si="8"/>
        <v>0</v>
      </c>
      <c r="F56" s="71">
        <f t="shared" si="9"/>
        <v>0</v>
      </c>
      <c r="G56" s="81"/>
      <c r="H56" s="81"/>
      <c r="I56" s="71">
        <f t="shared" si="11"/>
        <v>0</v>
      </c>
      <c r="J56" s="71">
        <v>0</v>
      </c>
      <c r="K56" s="71">
        <f t="shared" si="3"/>
        <v>0</v>
      </c>
      <c r="L56" s="71">
        <f t="shared" si="5"/>
        <v>0</v>
      </c>
      <c r="M56" s="81"/>
      <c r="N56" s="81"/>
      <c r="O56" s="71">
        <f t="shared" si="6"/>
        <v>0</v>
      </c>
      <c r="P56" s="71">
        <v>0</v>
      </c>
      <c r="Q56" s="80"/>
    </row>
    <row r="57" spans="2:17" s="67" customFormat="1" ht="38.25" customHeight="1">
      <c r="B57" s="82" t="s">
        <v>220</v>
      </c>
      <c r="C57" s="75" t="s">
        <v>8</v>
      </c>
      <c r="D57" s="70" t="s">
        <v>129</v>
      </c>
      <c r="E57" s="71">
        <f t="shared" si="8"/>
        <v>181494</v>
      </c>
      <c r="F57" s="71">
        <f t="shared" si="9"/>
        <v>181494</v>
      </c>
      <c r="G57" s="71">
        <v>155366</v>
      </c>
      <c r="H57" s="71">
        <v>5079</v>
      </c>
      <c r="I57" s="71">
        <f t="shared" si="11"/>
        <v>160445</v>
      </c>
      <c r="J57" s="71">
        <v>21049</v>
      </c>
      <c r="K57" s="71">
        <f t="shared" si="3"/>
        <v>150166</v>
      </c>
      <c r="L57" s="71">
        <f t="shared" si="5"/>
        <v>150166</v>
      </c>
      <c r="M57" s="71">
        <v>130436</v>
      </c>
      <c r="N57" s="71">
        <v>1790</v>
      </c>
      <c r="O57" s="71">
        <f t="shared" si="6"/>
        <v>132226</v>
      </c>
      <c r="P57" s="71">
        <v>17940</v>
      </c>
      <c r="Q57" s="72"/>
    </row>
    <row r="58" spans="2:17" s="67" customFormat="1" ht="41.25" customHeight="1">
      <c r="B58" s="82" t="s">
        <v>221</v>
      </c>
      <c r="C58" s="75" t="s">
        <v>8</v>
      </c>
      <c r="D58" s="70" t="s">
        <v>130</v>
      </c>
      <c r="E58" s="71">
        <f t="shared" si="8"/>
        <v>18179</v>
      </c>
      <c r="F58" s="71">
        <f t="shared" si="9"/>
        <v>18179</v>
      </c>
      <c r="G58" s="71">
        <v>15272</v>
      </c>
      <c r="H58" s="71">
        <v>474</v>
      </c>
      <c r="I58" s="71">
        <f t="shared" si="11"/>
        <v>15746</v>
      </c>
      <c r="J58" s="71">
        <v>2433</v>
      </c>
      <c r="K58" s="71">
        <f t="shared" si="3"/>
        <v>13076</v>
      </c>
      <c r="L58" s="71">
        <f t="shared" si="5"/>
        <v>13076</v>
      </c>
      <c r="M58" s="71">
        <v>11225</v>
      </c>
      <c r="N58" s="71">
        <v>143</v>
      </c>
      <c r="O58" s="71">
        <f t="shared" si="6"/>
        <v>11368</v>
      </c>
      <c r="P58" s="71">
        <v>1708</v>
      </c>
      <c r="Q58" s="72"/>
    </row>
    <row r="59" spans="2:17" s="67" customFormat="1" ht="73.5" customHeight="1">
      <c r="B59" s="82" t="s">
        <v>253</v>
      </c>
      <c r="C59" s="75" t="s">
        <v>8</v>
      </c>
      <c r="D59" s="78">
        <v>600</v>
      </c>
      <c r="E59" s="71">
        <f t="shared" si="8"/>
        <v>127589.53</v>
      </c>
      <c r="F59" s="71">
        <f t="shared" si="9"/>
        <v>127589.53</v>
      </c>
      <c r="G59" s="71">
        <v>1260</v>
      </c>
      <c r="H59" s="71">
        <v>126284</v>
      </c>
      <c r="I59" s="71">
        <f t="shared" si="11"/>
        <v>127544</v>
      </c>
      <c r="J59" s="71">
        <v>45.53</v>
      </c>
      <c r="K59" s="71">
        <f t="shared" si="3"/>
        <v>173109</v>
      </c>
      <c r="L59" s="71">
        <f t="shared" si="5"/>
        <v>173109</v>
      </c>
      <c r="M59" s="71">
        <v>4651</v>
      </c>
      <c r="N59" s="71">
        <v>166309</v>
      </c>
      <c r="O59" s="71">
        <f t="shared" si="6"/>
        <v>170960</v>
      </c>
      <c r="P59" s="71">
        <v>2149</v>
      </c>
      <c r="Q59" s="72"/>
    </row>
    <row r="60" spans="2:17" s="67" customFormat="1" ht="48.75" customHeight="1">
      <c r="B60" s="83" t="s">
        <v>258</v>
      </c>
      <c r="C60" s="75" t="s">
        <v>8</v>
      </c>
      <c r="D60" s="78">
        <v>700</v>
      </c>
      <c r="E60" s="71">
        <f t="shared" si="8"/>
        <v>12631.08</v>
      </c>
      <c r="F60" s="71">
        <f t="shared" si="9"/>
        <v>12631.08</v>
      </c>
      <c r="G60" s="71">
        <f>SUM(G61:G64)</f>
        <v>12631.08</v>
      </c>
      <c r="H60" s="71">
        <f>SUM(H61:H64)</f>
        <v>0</v>
      </c>
      <c r="I60" s="71">
        <f>I61+I62+I63+I64</f>
        <v>12631.08</v>
      </c>
      <c r="J60" s="71">
        <f>SUM(J61:J64)</f>
        <v>0</v>
      </c>
      <c r="K60" s="71">
        <f t="shared" si="3"/>
        <v>12444</v>
      </c>
      <c r="L60" s="71">
        <f t="shared" si="5"/>
        <v>12444</v>
      </c>
      <c r="M60" s="71">
        <f>SUM(M61:M64)</f>
        <v>12444</v>
      </c>
      <c r="N60" s="71">
        <f>SUM(N61:N64)</f>
        <v>0</v>
      </c>
      <c r="O60" s="71">
        <f>O61+O62+O63+O64</f>
        <v>12444</v>
      </c>
      <c r="P60" s="71">
        <f>SUM(P61:P64)</f>
        <v>0</v>
      </c>
      <c r="Q60" s="72"/>
    </row>
    <row r="61" spans="2:17" s="67" customFormat="1" ht="41.25" customHeight="1">
      <c r="B61" s="84" t="s">
        <v>254</v>
      </c>
      <c r="C61" s="75" t="s">
        <v>8</v>
      </c>
      <c r="D61" s="85"/>
      <c r="E61" s="71">
        <f t="shared" si="8"/>
        <v>0</v>
      </c>
      <c r="F61" s="71">
        <f t="shared" si="9"/>
        <v>0</v>
      </c>
      <c r="G61" s="71">
        <v>0</v>
      </c>
      <c r="H61" s="71">
        <v>0</v>
      </c>
      <c r="I61" s="71">
        <f>SUM(G61:H61)</f>
        <v>0</v>
      </c>
      <c r="J61" s="71">
        <v>0</v>
      </c>
      <c r="K61" s="71">
        <f t="shared" si="3"/>
        <v>0</v>
      </c>
      <c r="L61" s="71">
        <f t="shared" si="5"/>
        <v>0</v>
      </c>
      <c r="M61" s="71">
        <v>0</v>
      </c>
      <c r="N61" s="71">
        <v>0</v>
      </c>
      <c r="O61" s="71">
        <f t="shared" si="6"/>
        <v>0</v>
      </c>
      <c r="P61" s="71">
        <v>0</v>
      </c>
      <c r="Q61" s="72"/>
    </row>
    <row r="62" spans="2:17" s="67" customFormat="1" ht="44.25" customHeight="1">
      <c r="B62" s="86" t="s">
        <v>255</v>
      </c>
      <c r="C62" s="75" t="s">
        <v>8</v>
      </c>
      <c r="D62" s="85"/>
      <c r="E62" s="71">
        <f t="shared" si="8"/>
        <v>0</v>
      </c>
      <c r="F62" s="71">
        <f t="shared" si="9"/>
        <v>0</v>
      </c>
      <c r="G62" s="71">
        <v>0</v>
      </c>
      <c r="H62" s="71">
        <v>0</v>
      </c>
      <c r="I62" s="71">
        <f>SUM(G62:H62)</f>
        <v>0</v>
      </c>
      <c r="J62" s="71">
        <v>0</v>
      </c>
      <c r="K62" s="71">
        <f t="shared" si="3"/>
        <v>0</v>
      </c>
      <c r="L62" s="71">
        <f t="shared" si="5"/>
        <v>0</v>
      </c>
      <c r="M62" s="71">
        <v>0</v>
      </c>
      <c r="N62" s="71">
        <v>0</v>
      </c>
      <c r="O62" s="71">
        <f t="shared" si="6"/>
        <v>0</v>
      </c>
      <c r="P62" s="71">
        <v>0</v>
      </c>
      <c r="Q62" s="72"/>
    </row>
    <row r="63" spans="2:17" s="67" customFormat="1" ht="36.75" customHeight="1">
      <c r="B63" s="84" t="s">
        <v>259</v>
      </c>
      <c r="C63" s="75" t="s">
        <v>8</v>
      </c>
      <c r="D63" s="85"/>
      <c r="E63" s="71">
        <f t="shared" si="8"/>
        <v>12631.08</v>
      </c>
      <c r="F63" s="71">
        <f t="shared" si="9"/>
        <v>12631.08</v>
      </c>
      <c r="G63" s="71">
        <v>12631.08</v>
      </c>
      <c r="H63" s="71">
        <v>0</v>
      </c>
      <c r="I63" s="71">
        <f>SUM(G63:H63)</f>
        <v>12631.08</v>
      </c>
      <c r="J63" s="71">
        <v>0</v>
      </c>
      <c r="K63" s="71">
        <f t="shared" si="3"/>
        <v>12444</v>
      </c>
      <c r="L63" s="71">
        <f t="shared" si="5"/>
        <v>12444</v>
      </c>
      <c r="M63" s="71">
        <v>12444</v>
      </c>
      <c r="N63" s="71">
        <v>0</v>
      </c>
      <c r="O63" s="71">
        <f t="shared" si="6"/>
        <v>12444</v>
      </c>
      <c r="P63" s="71">
        <v>0</v>
      </c>
      <c r="Q63" s="72"/>
    </row>
    <row r="64" spans="2:17" s="67" customFormat="1" ht="36" customHeight="1">
      <c r="B64" s="84" t="s">
        <v>256</v>
      </c>
      <c r="C64" s="75" t="s">
        <v>8</v>
      </c>
      <c r="D64" s="85"/>
      <c r="E64" s="71">
        <f t="shared" si="8"/>
        <v>0</v>
      </c>
      <c r="F64" s="71">
        <f t="shared" si="9"/>
        <v>0</v>
      </c>
      <c r="G64" s="71">
        <v>0</v>
      </c>
      <c r="H64" s="71">
        <v>0</v>
      </c>
      <c r="I64" s="71">
        <f>SUM(G64:H64)</f>
        <v>0</v>
      </c>
      <c r="J64" s="71">
        <v>0</v>
      </c>
      <c r="K64" s="71">
        <f t="shared" si="3"/>
        <v>0</v>
      </c>
      <c r="L64" s="71">
        <f t="shared" si="5"/>
        <v>0</v>
      </c>
      <c r="M64" s="71">
        <v>0</v>
      </c>
      <c r="N64" s="71">
        <v>0</v>
      </c>
      <c r="O64" s="71">
        <f t="shared" si="6"/>
        <v>0</v>
      </c>
      <c r="P64" s="71">
        <v>0</v>
      </c>
      <c r="Q64" s="72"/>
    </row>
    <row r="65" spans="2:17" s="67" customFormat="1" ht="73.5" customHeight="1">
      <c r="B65" s="74" t="s">
        <v>252</v>
      </c>
      <c r="C65" s="75" t="s">
        <v>8</v>
      </c>
      <c r="D65" s="70" t="s">
        <v>131</v>
      </c>
      <c r="E65" s="71">
        <f t="shared" si="8"/>
        <v>0</v>
      </c>
      <c r="F65" s="71">
        <f t="shared" si="9"/>
        <v>0</v>
      </c>
      <c r="G65" s="71">
        <v>0</v>
      </c>
      <c r="H65" s="71">
        <v>0</v>
      </c>
      <c r="I65" s="71">
        <f>SUM(G65:H65)</f>
        <v>0</v>
      </c>
      <c r="J65" s="71">
        <v>0</v>
      </c>
      <c r="K65" s="71">
        <f t="shared" si="3"/>
        <v>16059</v>
      </c>
      <c r="L65" s="71">
        <f t="shared" si="5"/>
        <v>16059</v>
      </c>
      <c r="M65" s="71">
        <v>16059</v>
      </c>
      <c r="N65" s="71">
        <v>0</v>
      </c>
      <c r="O65" s="71">
        <f t="shared" si="6"/>
        <v>16059</v>
      </c>
      <c r="P65" s="71">
        <v>0</v>
      </c>
      <c r="Q65" s="72"/>
    </row>
    <row r="66" ht="36.75" customHeight="1">
      <c r="B66" s="67" t="s">
        <v>32</v>
      </c>
    </row>
    <row r="67" spans="2:17" ht="41.25" customHeight="1">
      <c r="B67" s="113" t="s">
        <v>147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2:17" ht="41.25" customHeight="1">
      <c r="B68" s="113" t="s">
        <v>148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2:17" ht="50.25" customHeight="1">
      <c r="B69" s="87" t="s">
        <v>227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  <row r="70" spans="2:17" ht="40.5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65" t="s">
        <v>231</v>
      </c>
    </row>
    <row r="71" spans="2:17" ht="24.75" customHeight="1">
      <c r="B71" s="89" t="s">
        <v>178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</row>
    <row r="72" spans="2:17" ht="14.25" customHeight="1" hidden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2:17" ht="73.5" customHeight="1">
      <c r="B73" s="115" t="s">
        <v>6</v>
      </c>
      <c r="C73" s="115" t="s">
        <v>7</v>
      </c>
      <c r="D73" s="115" t="s">
        <v>19</v>
      </c>
      <c r="E73" s="115" t="s">
        <v>155</v>
      </c>
      <c r="F73" s="115" t="s">
        <v>63</v>
      </c>
      <c r="G73" s="114" t="s">
        <v>64</v>
      </c>
      <c r="H73" s="114"/>
      <c r="I73" s="114"/>
      <c r="J73" s="114"/>
      <c r="K73" s="115" t="s">
        <v>159</v>
      </c>
      <c r="L73" s="115" t="s">
        <v>114</v>
      </c>
      <c r="M73" s="114" t="s">
        <v>65</v>
      </c>
      <c r="N73" s="114"/>
      <c r="O73" s="114"/>
      <c r="P73" s="114"/>
      <c r="Q73" s="115" t="s">
        <v>150</v>
      </c>
    </row>
    <row r="74" spans="2:17" ht="73.5" customHeight="1">
      <c r="B74" s="116"/>
      <c r="C74" s="116"/>
      <c r="D74" s="116"/>
      <c r="E74" s="116"/>
      <c r="F74" s="116"/>
      <c r="G74" s="66" t="s">
        <v>26</v>
      </c>
      <c r="H74" s="66" t="s">
        <v>27</v>
      </c>
      <c r="I74" s="66" t="s">
        <v>109</v>
      </c>
      <c r="J74" s="66" t="s">
        <v>30</v>
      </c>
      <c r="K74" s="116"/>
      <c r="L74" s="116"/>
      <c r="M74" s="66" t="s">
        <v>26</v>
      </c>
      <c r="N74" s="66" t="s">
        <v>27</v>
      </c>
      <c r="O74" s="66" t="s">
        <v>109</v>
      </c>
      <c r="P74" s="66" t="s">
        <v>30</v>
      </c>
      <c r="Q74" s="116"/>
    </row>
    <row r="75" spans="2:17" ht="73.5" customHeight="1">
      <c r="B75" s="68">
        <v>1</v>
      </c>
      <c r="C75" s="68">
        <v>2</v>
      </c>
      <c r="D75" s="68">
        <v>3</v>
      </c>
      <c r="E75" s="68">
        <v>4</v>
      </c>
      <c r="F75" s="68">
        <v>5</v>
      </c>
      <c r="G75" s="68">
        <v>6</v>
      </c>
      <c r="H75" s="68">
        <v>7</v>
      </c>
      <c r="I75" s="68" t="s">
        <v>117</v>
      </c>
      <c r="J75" s="68">
        <v>9</v>
      </c>
      <c r="K75" s="68">
        <v>10</v>
      </c>
      <c r="L75" s="68">
        <v>11</v>
      </c>
      <c r="M75" s="68">
        <v>12</v>
      </c>
      <c r="N75" s="68">
        <v>13</v>
      </c>
      <c r="O75" s="68" t="s">
        <v>137</v>
      </c>
      <c r="P75" s="68">
        <v>15</v>
      </c>
      <c r="Q75" s="68">
        <v>16</v>
      </c>
    </row>
    <row r="76" spans="2:17" ht="55.5" customHeight="1">
      <c r="B76" s="91" t="s">
        <v>113</v>
      </c>
      <c r="C76" s="92" t="s">
        <v>8</v>
      </c>
      <c r="D76" s="92" t="s">
        <v>168</v>
      </c>
      <c r="E76" s="93">
        <f>F76</f>
        <v>167660</v>
      </c>
      <c r="F76" s="93">
        <f>G76+H76+J76</f>
        <v>167660</v>
      </c>
      <c r="G76" s="93">
        <v>13393.15</v>
      </c>
      <c r="H76" s="93">
        <v>148626.48</v>
      </c>
      <c r="I76" s="93">
        <f>G76+H76</f>
        <v>162019.63</v>
      </c>
      <c r="J76" s="93">
        <v>5640.37</v>
      </c>
      <c r="K76" s="93">
        <f>O76+P76</f>
        <v>166313.99999999997</v>
      </c>
      <c r="L76" s="93">
        <f>K76</f>
        <v>166313.99999999997</v>
      </c>
      <c r="M76" s="93">
        <v>14266.99</v>
      </c>
      <c r="N76" s="93">
        <v>142257.08</v>
      </c>
      <c r="O76" s="93">
        <f>M76+N76</f>
        <v>156524.06999999998</v>
      </c>
      <c r="P76" s="93">
        <v>9789.93</v>
      </c>
      <c r="Q76" s="110" t="s">
        <v>284</v>
      </c>
    </row>
    <row r="77" spans="2:17" ht="51" customHeight="1">
      <c r="B77" s="94" t="s">
        <v>167</v>
      </c>
      <c r="C77" s="92" t="s">
        <v>8</v>
      </c>
      <c r="D77" s="92" t="s">
        <v>53</v>
      </c>
      <c r="E77" s="93">
        <f aca="true" t="shared" si="12" ref="E77:E82">F77</f>
        <v>107813.72</v>
      </c>
      <c r="F77" s="93">
        <f aca="true" t="shared" si="13" ref="F77:F82">G77+H77+J77</f>
        <v>107813.72</v>
      </c>
      <c r="G77" s="93">
        <v>12776.59</v>
      </c>
      <c r="H77" s="93">
        <v>92222.53</v>
      </c>
      <c r="I77" s="93">
        <f aca="true" t="shared" si="14" ref="I77:I82">G77+H77</f>
        <v>104999.12</v>
      </c>
      <c r="J77" s="93">
        <v>2814.6</v>
      </c>
      <c r="K77" s="93">
        <f>O77+P77</f>
        <v>46284.96</v>
      </c>
      <c r="L77" s="93">
        <f>K77</f>
        <v>46284.96</v>
      </c>
      <c r="M77" s="93">
        <v>13650.22</v>
      </c>
      <c r="N77" s="93">
        <v>27476.95</v>
      </c>
      <c r="O77" s="93">
        <f>M77+N77</f>
        <v>41127.17</v>
      </c>
      <c r="P77" s="93">
        <v>5157.79</v>
      </c>
      <c r="Q77" s="111"/>
    </row>
    <row r="78" spans="2:17" ht="73.5" customHeight="1">
      <c r="B78" s="95" t="s">
        <v>145</v>
      </c>
      <c r="C78" s="92" t="s">
        <v>8</v>
      </c>
      <c r="D78" s="92" t="s">
        <v>169</v>
      </c>
      <c r="E78" s="93">
        <f t="shared" si="12"/>
        <v>0</v>
      </c>
      <c r="F78" s="93">
        <f t="shared" si="13"/>
        <v>0</v>
      </c>
      <c r="G78" s="93">
        <v>0</v>
      </c>
      <c r="H78" s="93">
        <v>0</v>
      </c>
      <c r="I78" s="93">
        <f t="shared" si="14"/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111"/>
    </row>
    <row r="79" spans="2:17" ht="73.5" customHeight="1">
      <c r="B79" s="95" t="s">
        <v>146</v>
      </c>
      <c r="C79" s="92" t="s">
        <v>8</v>
      </c>
      <c r="D79" s="92" t="s">
        <v>237</v>
      </c>
      <c r="E79" s="93">
        <f t="shared" si="12"/>
        <v>0</v>
      </c>
      <c r="F79" s="93">
        <f t="shared" si="13"/>
        <v>0</v>
      </c>
      <c r="G79" s="93">
        <v>0</v>
      </c>
      <c r="H79" s="93">
        <v>0</v>
      </c>
      <c r="I79" s="93">
        <f t="shared" si="14"/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111"/>
    </row>
    <row r="80" spans="2:17" ht="46.5" customHeight="1">
      <c r="B80" s="91" t="s">
        <v>110</v>
      </c>
      <c r="C80" s="92" t="s">
        <v>8</v>
      </c>
      <c r="D80" s="93">
        <v>1200</v>
      </c>
      <c r="E80" s="93">
        <f t="shared" si="12"/>
        <v>549590</v>
      </c>
      <c r="F80" s="93">
        <f t="shared" si="13"/>
        <v>549590</v>
      </c>
      <c r="G80" s="93">
        <v>549590</v>
      </c>
      <c r="H80" s="93">
        <v>0</v>
      </c>
      <c r="I80" s="93">
        <f t="shared" si="14"/>
        <v>549590</v>
      </c>
      <c r="J80" s="93">
        <v>0</v>
      </c>
      <c r="K80" s="93">
        <f>O80+P80</f>
        <v>565346</v>
      </c>
      <c r="L80" s="93">
        <f>K80</f>
        <v>565346</v>
      </c>
      <c r="M80" s="93">
        <v>565346</v>
      </c>
      <c r="N80" s="93">
        <v>0</v>
      </c>
      <c r="O80" s="93">
        <f>M80+N80</f>
        <v>565346</v>
      </c>
      <c r="P80" s="93">
        <v>0</v>
      </c>
      <c r="Q80" s="111"/>
    </row>
    <row r="81" spans="2:17" ht="41.25" customHeight="1">
      <c r="B81" s="91" t="s">
        <v>111</v>
      </c>
      <c r="C81" s="92" t="s">
        <v>8</v>
      </c>
      <c r="D81" s="93">
        <v>1300</v>
      </c>
      <c r="E81" s="93">
        <f t="shared" si="12"/>
        <v>0</v>
      </c>
      <c r="F81" s="93">
        <f t="shared" si="13"/>
        <v>0</v>
      </c>
      <c r="G81" s="93"/>
      <c r="H81" s="93"/>
      <c r="I81" s="93">
        <f t="shared" si="14"/>
        <v>0</v>
      </c>
      <c r="J81" s="93"/>
      <c r="K81" s="93"/>
      <c r="L81" s="93"/>
      <c r="M81" s="93"/>
      <c r="N81" s="93"/>
      <c r="O81" s="93"/>
      <c r="P81" s="93"/>
      <c r="Q81" s="111"/>
    </row>
    <row r="82" spans="2:17" ht="48" customHeight="1">
      <c r="B82" s="91" t="s">
        <v>112</v>
      </c>
      <c r="C82" s="92" t="s">
        <v>8</v>
      </c>
      <c r="D82" s="93">
        <v>1400</v>
      </c>
      <c r="E82" s="93">
        <f t="shared" si="12"/>
        <v>0</v>
      </c>
      <c r="F82" s="93">
        <f t="shared" si="13"/>
        <v>0</v>
      </c>
      <c r="G82" s="93"/>
      <c r="H82" s="93"/>
      <c r="I82" s="93">
        <f t="shared" si="14"/>
        <v>0</v>
      </c>
      <c r="J82" s="93"/>
      <c r="K82" s="93"/>
      <c r="L82" s="93"/>
      <c r="M82" s="93"/>
      <c r="N82" s="93"/>
      <c r="O82" s="93"/>
      <c r="P82" s="93"/>
      <c r="Q82" s="112"/>
    </row>
    <row r="83" ht="33" customHeight="1">
      <c r="B83" s="67" t="s">
        <v>32</v>
      </c>
    </row>
    <row r="84" spans="2:17" ht="39" customHeight="1">
      <c r="B84" s="113" t="s">
        <v>147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</row>
    <row r="85" spans="2:17" ht="45" customHeight="1">
      <c r="B85" s="113" t="s">
        <v>148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</row>
    <row r="86" ht="73.5" customHeight="1" hidden="1"/>
    <row r="87" ht="73.5" customHeight="1" hidden="1"/>
    <row r="88" spans="2:17" ht="73.5" customHeight="1">
      <c r="B88" s="96" t="s">
        <v>0</v>
      </c>
      <c r="M88" s="97"/>
      <c r="N88" s="97"/>
      <c r="O88" s="97"/>
      <c r="P88" s="98" t="s">
        <v>269</v>
      </c>
      <c r="Q88" s="98"/>
    </row>
    <row r="89" spans="2:17" ht="31.5" customHeight="1">
      <c r="B89" s="96"/>
      <c r="M89" s="99" t="s">
        <v>3</v>
      </c>
      <c r="N89" s="99"/>
      <c r="O89" s="99"/>
      <c r="P89" s="99" t="s">
        <v>2</v>
      </c>
      <c r="Q89" s="99"/>
    </row>
    <row r="90" spans="2:17" ht="55.5" customHeight="1">
      <c r="B90" s="96" t="s">
        <v>281</v>
      </c>
      <c r="M90" s="97"/>
      <c r="N90" s="97"/>
      <c r="O90" s="97"/>
      <c r="P90" s="98" t="s">
        <v>282</v>
      </c>
      <c r="Q90" s="98"/>
    </row>
    <row r="91" spans="13:17" ht="73.5" customHeight="1">
      <c r="M91" s="99" t="s">
        <v>3</v>
      </c>
      <c r="N91" s="99"/>
      <c r="O91" s="99"/>
      <c r="P91" s="99" t="s">
        <v>2</v>
      </c>
      <c r="Q91" s="99"/>
    </row>
  </sheetData>
  <sheetProtection/>
  <mergeCells count="28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E73:E74"/>
    <mergeCell ref="K16:K17"/>
    <mergeCell ref="B16:B17"/>
    <mergeCell ref="C16:C17"/>
    <mergeCell ref="D16:D17"/>
    <mergeCell ref="E16:E17"/>
    <mergeCell ref="B67:Q67"/>
    <mergeCell ref="B68:Q68"/>
    <mergeCell ref="Q76:Q82"/>
    <mergeCell ref="C6:Q6"/>
    <mergeCell ref="G16:J16"/>
    <mergeCell ref="C8:Q8"/>
    <mergeCell ref="C7:Q7"/>
    <mergeCell ref="F16:F17"/>
    <mergeCell ref="L16:L17"/>
    <mergeCell ref="M16:P16"/>
    <mergeCell ref="Q16:Q17"/>
    <mergeCell ref="D73:D74"/>
  </mergeCells>
  <printOptions horizontalCentered="1"/>
  <pageMargins left="0" right="0" top="0" bottom="0" header="0" footer="0"/>
  <pageSetup horizontalDpi="600" verticalDpi="600" orientation="landscape" paperSize="9" scale="35" r:id="rId1"/>
  <headerFooter alignWithMargins="0">
    <oddFooter>&amp;C&amp;P</oddFooter>
  </headerFooter>
  <rowBreaks count="1" manualBreakCount="1">
    <brk id="69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Пользователь</cp:lastModifiedBy>
  <cp:lastPrinted>2023-03-31T06:58:52Z</cp:lastPrinted>
  <dcterms:created xsi:type="dcterms:W3CDTF">1996-10-08T23:32:33Z</dcterms:created>
  <dcterms:modified xsi:type="dcterms:W3CDTF">2024-03-31T05:38:49Z</dcterms:modified>
  <cp:category/>
  <cp:version/>
  <cp:contentType/>
  <cp:contentStatus/>
</cp:coreProperties>
</file>